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manuscript\04-final\jwe01481\"/>
    </mc:Choice>
  </mc:AlternateContent>
  <xr:revisionPtr revIDLastSave="0" documentId="13_ncr:1_{4A1D35FC-0DA1-4E8E-BD92-CC99DE76CB7E}" xr6:coauthVersionLast="47" xr6:coauthVersionMax="47" xr10:uidLastSave="{00000000-0000-0000-0000-000000000000}"/>
  <bookViews>
    <workbookView xWindow="-120" yWindow="-120" windowWidth="29040" windowHeight="15720" activeTab="2" xr2:uid="{ECBCEC61-8351-6F48-9335-67001F18F73D}"/>
  </bookViews>
  <sheets>
    <sheet name="Table S1" sheetId="3" r:id="rId1"/>
    <sheet name="Table S2" sheetId="8" r:id="rId2"/>
    <sheet name="Table S3" sheetId="7" r:id="rId3"/>
  </sheets>
  <definedNames>
    <definedName name="OLE_LINK1" localSheetId="0">'Table S1'!#REF!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1" i="8" l="1"/>
  <c r="I41" i="8"/>
  <c r="S40" i="8"/>
  <c r="R40" i="8"/>
  <c r="Q40" i="8"/>
  <c r="P40" i="8"/>
  <c r="O40" i="8"/>
  <c r="N40" i="8"/>
  <c r="M40" i="8"/>
  <c r="L40" i="8"/>
  <c r="G40" i="8"/>
  <c r="F40" i="8"/>
  <c r="E40" i="8"/>
  <c r="D40" i="8"/>
  <c r="C40" i="8"/>
  <c r="S38" i="8"/>
  <c r="R38" i="8"/>
  <c r="Q38" i="8"/>
  <c r="P38" i="8"/>
  <c r="O38" i="8"/>
  <c r="N38" i="8"/>
  <c r="M38" i="8"/>
  <c r="L38" i="8"/>
  <c r="G38" i="8"/>
  <c r="F38" i="8"/>
  <c r="E38" i="8"/>
  <c r="D38" i="8"/>
  <c r="C38" i="8"/>
  <c r="U36" i="8"/>
  <c r="V36" i="8" s="1"/>
  <c r="I36" i="8"/>
  <c r="J36" i="8" s="1"/>
  <c r="U35" i="8"/>
  <c r="V35" i="8" s="1"/>
  <c r="I35" i="8"/>
  <c r="J35" i="8" s="1"/>
  <c r="U33" i="8"/>
  <c r="V33" i="8" s="1"/>
  <c r="I33" i="8"/>
  <c r="J33" i="8" s="1"/>
  <c r="U32" i="8"/>
  <c r="V32" i="8" s="1"/>
  <c r="I32" i="8"/>
  <c r="J32" i="8" s="1"/>
  <c r="U31" i="8"/>
  <c r="V31" i="8" s="1"/>
  <c r="I31" i="8"/>
  <c r="J31" i="8" s="1"/>
  <c r="U30" i="8"/>
  <c r="V30" i="8" s="1"/>
  <c r="I30" i="8"/>
  <c r="J30" i="8" s="1"/>
  <c r="U28" i="8"/>
  <c r="V28" i="8" s="1"/>
  <c r="I28" i="8"/>
  <c r="J28" i="8" s="1"/>
  <c r="U27" i="8"/>
  <c r="V27" i="8" s="1"/>
  <c r="I27" i="8"/>
  <c r="J27" i="8" s="1"/>
  <c r="U26" i="8"/>
  <c r="V26" i="8" s="1"/>
  <c r="I26" i="8"/>
  <c r="J26" i="8" s="1"/>
  <c r="U25" i="8"/>
  <c r="V25" i="8" s="1"/>
  <c r="I25" i="8"/>
  <c r="J25" i="8" s="1"/>
  <c r="U23" i="8"/>
  <c r="V23" i="8" s="1"/>
  <c r="I23" i="8"/>
  <c r="J23" i="8" s="1"/>
  <c r="U21" i="8"/>
  <c r="V21" i="8" s="1"/>
  <c r="I21" i="8"/>
  <c r="J21" i="8" s="1"/>
  <c r="U20" i="8"/>
  <c r="V20" i="8" s="1"/>
  <c r="I20" i="8"/>
  <c r="J20" i="8" s="1"/>
  <c r="U18" i="8"/>
  <c r="V18" i="8" s="1"/>
  <c r="I18" i="8"/>
  <c r="J18" i="8" s="1"/>
  <c r="U17" i="8"/>
  <c r="V17" i="8" s="1"/>
  <c r="I17" i="8"/>
  <c r="J17" i="8" s="1"/>
  <c r="U16" i="8"/>
  <c r="V16" i="8" s="1"/>
  <c r="I16" i="8"/>
  <c r="J16" i="8" s="1"/>
  <c r="U15" i="8"/>
  <c r="V15" i="8" s="1"/>
  <c r="I15" i="8"/>
  <c r="J15" i="8" s="1"/>
  <c r="U14" i="8"/>
  <c r="V14" i="8" s="1"/>
  <c r="I14" i="8"/>
  <c r="J14" i="8" s="1"/>
  <c r="U12" i="8"/>
  <c r="V12" i="8" s="1"/>
  <c r="J12" i="8"/>
  <c r="U11" i="8"/>
  <c r="V11" i="8" s="1"/>
  <c r="I11" i="8"/>
  <c r="J11" i="8" s="1"/>
  <c r="U10" i="8"/>
  <c r="V10" i="8" s="1"/>
  <c r="I10" i="8"/>
  <c r="J10" i="8" s="1"/>
  <c r="U9" i="8"/>
  <c r="V9" i="8" s="1"/>
  <c r="I9" i="8"/>
  <c r="J9" i="8" s="1"/>
  <c r="U7" i="8"/>
  <c r="V7" i="8" s="1"/>
  <c r="I7" i="8"/>
  <c r="J7" i="8" s="1"/>
  <c r="I38" i="8" l="1"/>
  <c r="J38" i="8" s="1"/>
  <c r="U38" i="8"/>
  <c r="V38" i="8" s="1"/>
  <c r="S56" i="7"/>
  <c r="R56" i="7"/>
  <c r="Q56" i="7"/>
  <c r="P56" i="7"/>
  <c r="O56" i="7"/>
  <c r="N56" i="7"/>
  <c r="M56" i="7"/>
  <c r="L56" i="7"/>
  <c r="G56" i="7"/>
  <c r="F56" i="7"/>
  <c r="E56" i="7"/>
  <c r="D56" i="7"/>
  <c r="C56" i="7"/>
  <c r="S54" i="7"/>
  <c r="R54" i="7"/>
  <c r="Q54" i="7"/>
  <c r="P54" i="7"/>
  <c r="O54" i="7"/>
  <c r="N54" i="7"/>
  <c r="M54" i="7"/>
  <c r="L54" i="7"/>
  <c r="U54" i="7" s="1"/>
  <c r="V54" i="7" s="1"/>
  <c r="G54" i="7"/>
  <c r="F54" i="7"/>
  <c r="E54" i="7"/>
  <c r="D54" i="7"/>
  <c r="C54" i="7"/>
  <c r="I54" i="7" s="1"/>
  <c r="J54" i="7" s="1"/>
  <c r="U52" i="7"/>
  <c r="V52" i="7" s="1"/>
  <c r="I52" i="7"/>
  <c r="J52" i="7" s="1"/>
  <c r="V51" i="7"/>
  <c r="U51" i="7"/>
  <c r="I51" i="7"/>
  <c r="J51" i="7" s="1"/>
  <c r="U50" i="7"/>
  <c r="V50" i="7" s="1"/>
  <c r="I50" i="7"/>
  <c r="J50" i="7" s="1"/>
  <c r="V49" i="7"/>
  <c r="U49" i="7"/>
  <c r="I49" i="7"/>
  <c r="J49" i="7" s="1"/>
  <c r="U48" i="7"/>
  <c r="V48" i="7" s="1"/>
  <c r="I48" i="7"/>
  <c r="J48" i="7" s="1"/>
  <c r="V47" i="7"/>
  <c r="U47" i="7"/>
  <c r="I47" i="7"/>
  <c r="J47" i="7" s="1"/>
  <c r="U46" i="7"/>
  <c r="V46" i="7" s="1"/>
  <c r="I46" i="7"/>
  <c r="J46" i="7" s="1"/>
  <c r="V45" i="7"/>
  <c r="U45" i="7"/>
  <c r="I45" i="7"/>
  <c r="J45" i="7" s="1"/>
  <c r="U44" i="7"/>
  <c r="V44" i="7" s="1"/>
  <c r="I44" i="7"/>
  <c r="J44" i="7" s="1"/>
  <c r="V43" i="7"/>
  <c r="U43" i="7"/>
  <c r="I43" i="7"/>
  <c r="J43" i="7" s="1"/>
  <c r="U42" i="7"/>
  <c r="V42" i="7" s="1"/>
  <c r="I42" i="7"/>
  <c r="J42" i="7" s="1"/>
  <c r="V41" i="7"/>
  <c r="U41" i="7"/>
  <c r="I41" i="7"/>
  <c r="J41" i="7" s="1"/>
  <c r="U40" i="7"/>
  <c r="V40" i="7" s="1"/>
  <c r="I40" i="7"/>
  <c r="J40" i="7" s="1"/>
  <c r="V38" i="7"/>
  <c r="U38" i="7"/>
  <c r="I38" i="7"/>
  <c r="J38" i="7" s="1"/>
  <c r="U37" i="7"/>
  <c r="V37" i="7" s="1"/>
  <c r="I37" i="7"/>
  <c r="J37" i="7" s="1"/>
  <c r="V36" i="7"/>
  <c r="U36" i="7"/>
  <c r="I36" i="7"/>
  <c r="J36" i="7" s="1"/>
  <c r="U35" i="7"/>
  <c r="V35" i="7" s="1"/>
  <c r="I35" i="7"/>
  <c r="J35" i="7" s="1"/>
  <c r="U34" i="7"/>
  <c r="V34" i="7" s="1"/>
  <c r="I34" i="7"/>
  <c r="J34" i="7" s="1"/>
  <c r="U33" i="7"/>
  <c r="V33" i="7" s="1"/>
  <c r="I33" i="7"/>
  <c r="J33" i="7" s="1"/>
  <c r="U32" i="7"/>
  <c r="V32" i="7" s="1"/>
  <c r="I32" i="7"/>
  <c r="J32" i="7" s="1"/>
  <c r="U31" i="7"/>
  <c r="V31" i="7" s="1"/>
  <c r="I31" i="7"/>
  <c r="J31" i="7" s="1"/>
  <c r="U30" i="7"/>
  <c r="V30" i="7" s="1"/>
  <c r="I30" i="7"/>
  <c r="J30" i="7" s="1"/>
  <c r="U28" i="7"/>
  <c r="V28" i="7" s="1"/>
  <c r="I28" i="7"/>
  <c r="J28" i="7" s="1"/>
  <c r="U27" i="7"/>
  <c r="V27" i="7" s="1"/>
  <c r="I27" i="7"/>
  <c r="J27" i="7" s="1"/>
  <c r="U26" i="7"/>
  <c r="V26" i="7" s="1"/>
  <c r="I26" i="7"/>
  <c r="J26" i="7" s="1"/>
  <c r="U25" i="7"/>
  <c r="V25" i="7" s="1"/>
  <c r="I25" i="7"/>
  <c r="J25" i="7" s="1"/>
  <c r="U23" i="7"/>
  <c r="V23" i="7" s="1"/>
  <c r="I23" i="7"/>
  <c r="J23" i="7" s="1"/>
  <c r="U22" i="7"/>
  <c r="V22" i="7" s="1"/>
  <c r="I22" i="7"/>
  <c r="J22" i="7" s="1"/>
  <c r="U20" i="7"/>
  <c r="V20" i="7" s="1"/>
  <c r="I20" i="7"/>
  <c r="J20" i="7" s="1"/>
  <c r="U19" i="7"/>
  <c r="V19" i="7" s="1"/>
  <c r="I19" i="7"/>
  <c r="J19" i="7" s="1"/>
  <c r="U18" i="7"/>
  <c r="V18" i="7" s="1"/>
  <c r="I18" i="7"/>
  <c r="J18" i="7" s="1"/>
  <c r="U17" i="7"/>
  <c r="V17" i="7" s="1"/>
  <c r="I17" i="7"/>
  <c r="J17" i="7" s="1"/>
  <c r="U16" i="7"/>
  <c r="V16" i="7" s="1"/>
  <c r="I16" i="7"/>
  <c r="J16" i="7" s="1"/>
  <c r="U15" i="7"/>
  <c r="V15" i="7" s="1"/>
  <c r="I15" i="7"/>
  <c r="J15" i="7" s="1"/>
  <c r="U13" i="7"/>
  <c r="V13" i="7" s="1"/>
  <c r="I13" i="7"/>
  <c r="J13" i="7" s="1"/>
  <c r="U12" i="7"/>
  <c r="V12" i="7" s="1"/>
  <c r="I12" i="7"/>
  <c r="J12" i="7" s="1"/>
  <c r="U11" i="7"/>
  <c r="V11" i="7" s="1"/>
  <c r="I11" i="7"/>
  <c r="J11" i="7" s="1"/>
  <c r="U10" i="7"/>
  <c r="V10" i="7" s="1"/>
  <c r="I10" i="7"/>
  <c r="J10" i="7" s="1"/>
  <c r="U8" i="7"/>
  <c r="V8" i="7" s="1"/>
  <c r="I8" i="7"/>
  <c r="J8" i="7" s="1"/>
  <c r="U7" i="7"/>
  <c r="V7" i="7" s="1"/>
  <c r="I7" i="7"/>
  <c r="J7" i="7" s="1"/>
</calcChain>
</file>

<file path=xl/sharedStrings.xml><?xml version="1.0" encoding="utf-8"?>
<sst xmlns="http://schemas.openxmlformats.org/spreadsheetml/2006/main" count="433" uniqueCount="374">
  <si>
    <t>Water temperature</t>
  </si>
  <si>
    <t xml:space="preserve">Fecal coliform bacteria </t>
  </si>
  <si>
    <t>Chlorophyll a</t>
  </si>
  <si>
    <t>Watershed/Site/Year</t>
  </si>
  <si>
    <t>pH</t>
  </si>
  <si>
    <t>(°C)</t>
  </si>
  <si>
    <t>Turbidity (NTU)</t>
  </si>
  <si>
    <t>Transparency (cm)</t>
  </si>
  <si>
    <t>Discharge (m3/sec)</t>
  </si>
  <si>
    <t>TSS (mg/L)</t>
  </si>
  <si>
    <t>(number/100 mL)</t>
  </si>
  <si>
    <t>(micro g/L)</t>
  </si>
  <si>
    <t>Whitewater River watershed</t>
  </si>
  <si>
    <t>North Fork - Carley</t>
  </si>
  <si>
    <t>2000 (n = 26)</t>
  </si>
  <si>
    <t>7.8 (7.1, 8.0)</t>
  </si>
  <si>
    <t>15.0 (8.5, 21.9)</t>
  </si>
  <si>
    <t>21 (2, 940)</t>
  </si>
  <si>
    <t>39 (1, 60)</t>
  </si>
  <si>
    <t>0.65 (0.44, 6.05)</t>
  </si>
  <si>
    <t>34 (1, 971)</t>
  </si>
  <si>
    <t>660 (40, 40000)</t>
  </si>
  <si>
    <t>2.36 (0.36, 28.60)</t>
  </si>
  <si>
    <t>2001 (n = 15)</t>
  </si>
  <si>
    <t>7.9 (7.4, 8.4)</t>
  </si>
  <si>
    <t>15.6 (11.7, 21.1)</t>
  </si>
  <si>
    <t>23 (6, 344)</t>
  </si>
  <si>
    <t>37 (3, 100)</t>
  </si>
  <si>
    <t>1.18 (0.50, 3.17)</t>
  </si>
  <si>
    <t>25 (6, 724)</t>
  </si>
  <si>
    <t>572 (60, 17000)</t>
  </si>
  <si>
    <t>1.18 (0, 17.93)</t>
  </si>
  <si>
    <t>2002 (n = 13)</t>
  </si>
  <si>
    <t>7.8 (7.5, 8.1)</t>
  </si>
  <si>
    <t>17.8 (12.5, 20.0)</t>
  </si>
  <si>
    <t>27 (10, 490)</t>
  </si>
  <si>
    <t>24 (1, 50)</t>
  </si>
  <si>
    <t>0.78 (0.51, 5.42)</t>
  </si>
  <si>
    <t>44 (13, 1533)</t>
  </si>
  <si>
    <t>750 (60, 13000)</t>
  </si>
  <si>
    <t>not measured</t>
  </si>
  <si>
    <t>Logan Creek</t>
  </si>
  <si>
    <t>7.5 (7.0, 7.9)</t>
  </si>
  <si>
    <t>15.1 (9.5, 20.8)</t>
  </si>
  <si>
    <t>10 (4, 1025)</t>
  </si>
  <si>
    <t>60 (2, 60)</t>
  </si>
  <si>
    <t>0.08 (0.02, 0.59)</t>
  </si>
  <si>
    <t>11 (1, 883)</t>
  </si>
  <si>
    <t>530 (48, 110000)</t>
  </si>
  <si>
    <t>1.35 (0.26, 27.36)</t>
  </si>
  <si>
    <t>7.9 (7.2, 8.4)</t>
  </si>
  <si>
    <t>15.5 (11.8, 22.3)</t>
  </si>
  <si>
    <t>25 (5, 1038)</t>
  </si>
  <si>
    <t>42 (2, 100)</t>
  </si>
  <si>
    <t>0.16 (0.04, 2.70)</t>
  </si>
  <si>
    <t>31 (1, 724)</t>
  </si>
  <si>
    <t>1340 (120, 60000)</t>
  </si>
  <si>
    <t>0.76 (0.19, 12.30)</t>
  </si>
  <si>
    <t>7.6 (7.1, 7.7)</t>
  </si>
  <si>
    <t>16.3 (10.6, 19.6)</t>
  </si>
  <si>
    <t>27 (10, 584)</t>
  </si>
  <si>
    <t>25 (2, 66)</t>
  </si>
  <si>
    <t>0.07 (0.04, 0.59)</t>
  </si>
  <si>
    <t>46 (13, 1121)</t>
  </si>
  <si>
    <t>1700 (403, 26550)</t>
  </si>
  <si>
    <t>North Fork - Fairwater</t>
  </si>
  <si>
    <t>2000 (n = 30)</t>
  </si>
  <si>
    <t>7.9 (7.2, 8.2)</t>
  </si>
  <si>
    <t>14.9 (8.6, 20.8)</t>
  </si>
  <si>
    <t>14 (2, 936)</t>
  </si>
  <si>
    <t>58 (1, 60)</t>
  </si>
  <si>
    <t>1.88 (1.48, 3.37)</t>
  </si>
  <si>
    <t>19 (1, 2523)</t>
  </si>
  <si>
    <t>148 (6, 95000)</t>
  </si>
  <si>
    <t>3.09 (0.01, 63.60)</t>
  </si>
  <si>
    <t>2001 (n = 16)</t>
  </si>
  <si>
    <t>8.2 (7.0, 8.7)</t>
  </si>
  <si>
    <t>15.0 (9.2, 20.5)</t>
  </si>
  <si>
    <t>13 (3, 827)</t>
  </si>
  <si>
    <t>60 (2, 100)</t>
  </si>
  <si>
    <t>2.52 (1.90, 4.08)</t>
  </si>
  <si>
    <t>16 (3, 705)</t>
  </si>
  <si>
    <t>186 (6, 11000)</t>
  </si>
  <si>
    <t>1.35 (0, 17.93)</t>
  </si>
  <si>
    <t>7.9 (7.4, 8.2)</t>
  </si>
  <si>
    <t>15.8 (12.0, 19.2)</t>
  </si>
  <si>
    <t>24 (5, 283)</t>
  </si>
  <si>
    <t>30 (2, 89)</t>
  </si>
  <si>
    <t>1.96 (1.67, 4.42)</t>
  </si>
  <si>
    <t>48 (14, 602)</t>
  </si>
  <si>
    <t>300 (25, 11450)</t>
  </si>
  <si>
    <t>Middle Fork - Quincy</t>
  </si>
  <si>
    <t>2000 (n = 29)</t>
  </si>
  <si>
    <t>7.9 (7.1, 8.1)</t>
  </si>
  <si>
    <t>13.6 (8.2, 18.0)</t>
  </si>
  <si>
    <t>17 (3, 570)</t>
  </si>
  <si>
    <t>50 (1, 60)</t>
  </si>
  <si>
    <t>0.69 (0.48, 34.00)</t>
  </si>
  <si>
    <t>22 (3, 1684)</t>
  </si>
  <si>
    <t>2250 (16, 192001)</t>
  </si>
  <si>
    <t>2.45 (0.10, 30.23)</t>
  </si>
  <si>
    <t>8.0 (7.1, 8.4)</t>
  </si>
  <si>
    <t>13.8 (10.1, 17.5)</t>
  </si>
  <si>
    <t>22 (4, 915)</t>
  </si>
  <si>
    <t>49 (1, 100)</t>
  </si>
  <si>
    <t>0.84 (0.50, 3.41)</t>
  </si>
  <si>
    <t>23 (6, 1331)</t>
  </si>
  <si>
    <t>1205 (16, 105000)</t>
  </si>
  <si>
    <t>0.64 (0.04, 17.93)</t>
  </si>
  <si>
    <t>7.9 (7.4, 8.0)</t>
  </si>
  <si>
    <t>14.8 (11.2, 17.7)</t>
  </si>
  <si>
    <t>9 (6, 365)</t>
  </si>
  <si>
    <t>45 (1, 70)</t>
  </si>
  <si>
    <t>0.57 (0.52, 4.09)</t>
  </si>
  <si>
    <t>23 (15, 1659)</t>
  </si>
  <si>
    <t>3300 (172, 23000)</t>
  </si>
  <si>
    <t>South Fork - Crystal Springs</t>
  </si>
  <si>
    <t>2000 (n = 32)</t>
  </si>
  <si>
    <t>8.0 (7.3, 8.5)</t>
  </si>
  <si>
    <t>14.5 (7.6, 20.0)</t>
  </si>
  <si>
    <t>15 (1, 840)</t>
  </si>
  <si>
    <t>60 (1, 60)</t>
  </si>
  <si>
    <t>1.46 (1.03, 5.03)</t>
  </si>
  <si>
    <t>24 (1, 2114)</t>
  </si>
  <si>
    <t>381 (8, 56000)</t>
  </si>
  <si>
    <t>1.66 (0.10, 53.45)</t>
  </si>
  <si>
    <t>8.2 (7.1, 8.8)</t>
  </si>
  <si>
    <t>14.9 (10.8 (18.2)</t>
  </si>
  <si>
    <t>9 (2, 1023)</t>
  </si>
  <si>
    <t>66 (2, 100)</t>
  </si>
  <si>
    <t>1.53 (0.85, 7.02)</t>
  </si>
  <si>
    <t>15 (0, 1407)</t>
  </si>
  <si>
    <t>644 (30, 16400)</t>
  </si>
  <si>
    <t>0.78 (0.13, 24.00)</t>
  </si>
  <si>
    <t>8.1 (7.7, 8.2)</t>
  </si>
  <si>
    <t>15.7 (12.0, 18.6)</t>
  </si>
  <si>
    <t>12 (3, 504)</t>
  </si>
  <si>
    <t>64 (1, 100)</t>
  </si>
  <si>
    <t>1.33 (0.99, 8.96)</t>
  </si>
  <si>
    <t>27 (8, 2548)</t>
  </si>
  <si>
    <t>300 (74, 19000)</t>
  </si>
  <si>
    <t>Garvin Brook watershed</t>
  </si>
  <si>
    <t>Peterson Creek</t>
  </si>
  <si>
    <t>8.2 (7.7, 8.6)</t>
  </si>
  <si>
    <t>11.6 (7.7, 12.8)</t>
  </si>
  <si>
    <t>2 (1, 4)</t>
  </si>
  <si>
    <t>100 (60, 100)</t>
  </si>
  <si>
    <t>0.12 (0.09, 0.16)</t>
  </si>
  <si>
    <t>3 (1, 68)</t>
  </si>
  <si>
    <t>186 (0, 3300)</t>
  </si>
  <si>
    <t>1.15 (0.11, 8.36)</t>
  </si>
  <si>
    <t>8.0 (7.1, 8.1)</t>
  </si>
  <si>
    <t>12.2 (10.7, 14.7)</t>
  </si>
  <si>
    <t>2 (1, 273)</t>
  </si>
  <si>
    <t>100 (1, 100)</t>
  </si>
  <si>
    <t>0.14 (0.11, 1.51)</t>
  </si>
  <si>
    <t>6 (2, 2817)</t>
  </si>
  <si>
    <t>251 (27, 965)</t>
  </si>
  <si>
    <t>Garvin Brook - upper</t>
  </si>
  <si>
    <t>11.7 (6.5, 16.6)</t>
  </si>
  <si>
    <t>2 (1, 665)</t>
  </si>
  <si>
    <t>0.25 (0.17, 0.36)</t>
  </si>
  <si>
    <t>4 (2, 2018)</t>
  </si>
  <si>
    <t>135 (8, 62000)</t>
  </si>
  <si>
    <t>2.44 (0, 17.26)</t>
  </si>
  <si>
    <t>8.2 (7.6, 8.6)</t>
  </si>
  <si>
    <t>10.9 (7.8, 13.5)</t>
  </si>
  <si>
    <t>2 (1, 5)</t>
  </si>
  <si>
    <t>0.23 (0.17, 0.32)</t>
  </si>
  <si>
    <t>6 (1, 12)</t>
  </si>
  <si>
    <t>141 (0, 1700)</t>
  </si>
  <si>
    <t>0.78 (0.12, 11.12)</t>
  </si>
  <si>
    <t>2002 (n = 14)</t>
  </si>
  <si>
    <t>8.1 (7.6, 8.1)</t>
  </si>
  <si>
    <t>12.0 (10.2, 14.8)</t>
  </si>
  <si>
    <t>2 (1, 354)</t>
  </si>
  <si>
    <t>0.20 (0.11, 1.70)</t>
  </si>
  <si>
    <t>5 (2, 2755)</t>
  </si>
  <si>
    <t>158 (46, 1480)</t>
  </si>
  <si>
    <t>Unnamed tributary</t>
  </si>
  <si>
    <t>8.1 (7.2, 8.4)</t>
  </si>
  <si>
    <t>9.9 (8.4, 12.5)</t>
  </si>
  <si>
    <t>2 (1, 53)</t>
  </si>
  <si>
    <t>100 (40, 100)</t>
  </si>
  <si>
    <t>0.06 (0.04, 0.08)</t>
  </si>
  <si>
    <t>1 (1, 34)</t>
  </si>
  <si>
    <t>100 (0, 8700)</t>
  </si>
  <si>
    <t>0.43 (0.16, 8.14)</t>
  </si>
  <si>
    <t>7.8 (7.3, 8.0)</t>
  </si>
  <si>
    <t>10.3 (9.8, 15.6)</t>
  </si>
  <si>
    <t>2 (1, 500)</t>
  </si>
  <si>
    <t>0.06 (0.03 (0.46)</t>
  </si>
  <si>
    <t>5 (2, 1860)</t>
  </si>
  <si>
    <t>85 (40, 2700)</t>
  </si>
  <si>
    <t>Stockton Valley Creek</t>
  </si>
  <si>
    <t>7.8 (7.2, 8.1)</t>
  </si>
  <si>
    <t>14.0 (6.0, 19.4)</t>
  </si>
  <si>
    <t>13 (3, 728)</t>
  </si>
  <si>
    <t>0.47 (0.30, 0.71)</t>
  </si>
  <si>
    <t>17 (2, 2828)</t>
  </si>
  <si>
    <t>520 (92, 140000)</t>
  </si>
  <si>
    <t>3.08 (0.15, 52.04)</t>
  </si>
  <si>
    <t>8.1 (7.3, 8.6)</t>
  </si>
  <si>
    <t>14.1 (8.7, 20.0)</t>
  </si>
  <si>
    <t>5 (1, 7)</t>
  </si>
  <si>
    <t>0.44 (0.36, 0.78)</t>
  </si>
  <si>
    <t>9 (1, 27)</t>
  </si>
  <si>
    <t>440 (0, 2500)</t>
  </si>
  <si>
    <t>0.99 (0.02 (11.23)</t>
  </si>
  <si>
    <t>2002 (n = 15)</t>
  </si>
  <si>
    <t>7.9 (7.6, 8.0)</t>
  </si>
  <si>
    <t>14.9 (12.2, 18.3)</t>
  </si>
  <si>
    <t>8 (3, 481)</t>
  </si>
  <si>
    <t>88 (2, 100)</t>
  </si>
  <si>
    <t>0.41 (0.22, 1.93)</t>
  </si>
  <si>
    <t>15 (1, 801)</t>
  </si>
  <si>
    <t>353 (120, 1530)</t>
  </si>
  <si>
    <t>Garvin Brook - Stockton</t>
  </si>
  <si>
    <t>8.1 (7.6, 8.5)</t>
  </si>
  <si>
    <t>13.4 (8.8, 19.2)</t>
  </si>
  <si>
    <t>8 (2, 13)</t>
  </si>
  <si>
    <t>90 (60, 100)</t>
  </si>
  <si>
    <t>0.86 (0.05, 1.23)</t>
  </si>
  <si>
    <t>13 (1, 17)</t>
  </si>
  <si>
    <t>284 (50, 2300)</t>
  </si>
  <si>
    <t>0.61 (0.12, 11.39)</t>
  </si>
  <si>
    <t>7.9 (7.5, 8.1)</t>
  </si>
  <si>
    <t>14.4 (11.9, 16.2)</t>
  </si>
  <si>
    <t>9 (5, 637)</t>
  </si>
  <si>
    <t>63 (1, 100)</t>
  </si>
  <si>
    <t>0.86 (0.55, 1.05)</t>
  </si>
  <si>
    <t>19 (6, 1921)</t>
  </si>
  <si>
    <t>620 (26, 3400)</t>
  </si>
  <si>
    <t>Garvin Brook - lower</t>
  </si>
  <si>
    <t>2000 (n = 31)</t>
  </si>
  <si>
    <t>14.4 (6.8, 19.4)</t>
  </si>
  <si>
    <t>38 (6, 906)</t>
  </si>
  <si>
    <t>38 (1, 60)</t>
  </si>
  <si>
    <t>1.18 (0.99, 4.25)</t>
  </si>
  <si>
    <t>42 (4, 3393)</t>
  </si>
  <si>
    <t>665 (48, 192000)</t>
  </si>
  <si>
    <t>3.55 (0.19, 58.81)</t>
  </si>
  <si>
    <t>8.2 (7.3, 8.4)</t>
  </si>
  <si>
    <t>14.9 (8.8, 20.3)</t>
  </si>
  <si>
    <t>17 (4, 27)</t>
  </si>
  <si>
    <t>63 (45, 100)</t>
  </si>
  <si>
    <t>0.97 (0.77, 1.36)</t>
  </si>
  <si>
    <t>24 (8, 44)</t>
  </si>
  <si>
    <t>469 (128, 21000)</t>
  </si>
  <si>
    <t>0.79 (0.08, 13.89)</t>
  </si>
  <si>
    <t>7.9 (7.6, 8.1)</t>
  </si>
  <si>
    <t>16.5 (11.6, 18.4)</t>
  </si>
  <si>
    <t>12 (4, 114)</t>
  </si>
  <si>
    <t>63 (10, 100)</t>
  </si>
  <si>
    <t>0.99 (0.81, 2.99)</t>
  </si>
  <si>
    <t>27 (14, 278)</t>
  </si>
  <si>
    <t>820 (103, 2680)</t>
  </si>
  <si>
    <t>Rollingstone Creek</t>
  </si>
  <si>
    <t>8.0 (7.3, 8.2)</t>
  </si>
  <si>
    <t>16.4 (14.2, 19.7)</t>
  </si>
  <si>
    <t>33 (15, 525)</t>
  </si>
  <si>
    <t>22 (2, 48)</t>
  </si>
  <si>
    <t>1.13 (0.71, 1.57)</t>
  </si>
  <si>
    <t>77 (34, 1986)</t>
  </si>
  <si>
    <t>2635 (630, 5600)</t>
  </si>
  <si>
    <t>Garvin Brook - MN City</t>
  </si>
  <si>
    <t>8.3 (7.9, 8.4)</t>
  </si>
  <si>
    <t>15.6 (9.4 (21.2)</t>
  </si>
  <si>
    <t>33 (12, 117)</t>
  </si>
  <si>
    <t>37 (11, 69)</t>
  </si>
  <si>
    <t>2.31 (1.83, 3.19)</t>
  </si>
  <si>
    <t>38 (17, 178)</t>
  </si>
  <si>
    <t>1653 (0, 60000)</t>
  </si>
  <si>
    <t>1.15 (0.15, 17.87)</t>
  </si>
  <si>
    <t>7.9 (7.7, 8.1)</t>
  </si>
  <si>
    <t>17.0 (14.0, 19.1)</t>
  </si>
  <si>
    <t>27 (12, 590)</t>
  </si>
  <si>
    <t>29 (1, 65)</t>
  </si>
  <si>
    <t>2.11 (1.75, 68.00)</t>
  </si>
  <si>
    <t>71 (2, 2417)</t>
  </si>
  <si>
    <t>1600 (238, 35000)</t>
  </si>
  <si>
    <t>Brown trout</t>
  </si>
  <si>
    <t>Creek chub</t>
  </si>
  <si>
    <t>White sucker</t>
  </si>
  <si>
    <t>Johnny darter</t>
  </si>
  <si>
    <t>Slimy sculpin</t>
  </si>
  <si>
    <t>Longnose dace</t>
  </si>
  <si>
    <t>Brook stickleback</t>
  </si>
  <si>
    <t>Fantail darter</t>
  </si>
  <si>
    <t>Baetis</t>
  </si>
  <si>
    <t>Ephemerella</t>
  </si>
  <si>
    <t>Tricorythodes</t>
  </si>
  <si>
    <t>Stenelmis</t>
  </si>
  <si>
    <t>Dicranota</t>
  </si>
  <si>
    <t>Acari</t>
  </si>
  <si>
    <t>Gammarus</t>
  </si>
  <si>
    <t>Hydropsyche</t>
  </si>
  <si>
    <t>Simulium</t>
  </si>
  <si>
    <t>Whitewater sites</t>
  </si>
  <si>
    <t>Taxa</t>
  </si>
  <si>
    <t>Percent</t>
  </si>
  <si>
    <t>Garvin sites</t>
  </si>
  <si>
    <t>totals</t>
  </si>
  <si>
    <t>of total</t>
  </si>
  <si>
    <t>INSECTA</t>
  </si>
  <si>
    <t>Order Plecoptera</t>
  </si>
  <si>
    <t>Amphinemura</t>
  </si>
  <si>
    <t>Pteronarcys</t>
  </si>
  <si>
    <t>Order Ephemeroptera</t>
  </si>
  <si>
    <t>Heptagenia</t>
  </si>
  <si>
    <t>Order Trichoptera</t>
  </si>
  <si>
    <t>Cheumatopsyche</t>
  </si>
  <si>
    <t>Glossosoma</t>
  </si>
  <si>
    <t>Brachycentrus</t>
  </si>
  <si>
    <t>Hesperophylax</t>
  </si>
  <si>
    <t>Stactobiella</t>
  </si>
  <si>
    <t>Order Megaloptera</t>
  </si>
  <si>
    <t>Sialis</t>
  </si>
  <si>
    <t>Nigronia</t>
  </si>
  <si>
    <t>Order Coleoptera</t>
  </si>
  <si>
    <t>Optioservus</t>
  </si>
  <si>
    <t>Macronychus</t>
  </si>
  <si>
    <t>Agabus</t>
  </si>
  <si>
    <t>Order Diptera</t>
  </si>
  <si>
    <t>Chironomidae</t>
  </si>
  <si>
    <t>Atherix</t>
  </si>
  <si>
    <t>Tipula</t>
  </si>
  <si>
    <t>Chrysops</t>
  </si>
  <si>
    <t>Stratiomyidae</t>
  </si>
  <si>
    <t>Hemerodromia</t>
  </si>
  <si>
    <t>Dolichipodidae</t>
  </si>
  <si>
    <t>NON-INSECTS</t>
  </si>
  <si>
    <t>Physella</t>
  </si>
  <si>
    <t>Gyraulus</t>
  </si>
  <si>
    <t>Stagnicola</t>
  </si>
  <si>
    <t>Amnicola</t>
  </si>
  <si>
    <t>Sphaeriidae</t>
  </si>
  <si>
    <t>Hirudinea</t>
  </si>
  <si>
    <t>Aschelminthes</t>
  </si>
  <si>
    <t>Oligochaeta</t>
  </si>
  <si>
    <t>Dugesia</t>
  </si>
  <si>
    <t>Faxonius</t>
  </si>
  <si>
    <t>Asellus</t>
  </si>
  <si>
    <t>Site totals</t>
  </si>
  <si>
    <t>Number of taxa</t>
  </si>
  <si>
    <t>Family/Common name</t>
  </si>
  <si>
    <t>Petromyzontidae</t>
  </si>
  <si>
    <t>American brook lamprey</t>
  </si>
  <si>
    <t>Salmonidae</t>
  </si>
  <si>
    <t>Rainbow trout</t>
  </si>
  <si>
    <t>Brook trout</t>
  </si>
  <si>
    <t>Brook trout X brown trout hybrid</t>
  </si>
  <si>
    <t>Leuciscidae</t>
  </si>
  <si>
    <t>Central stoneroller</t>
  </si>
  <si>
    <t>Spotfin shiner</t>
  </si>
  <si>
    <t>Blacknose dace</t>
  </si>
  <si>
    <t>Catostomidae</t>
  </si>
  <si>
    <t>Shorthead redhorse</t>
  </si>
  <si>
    <t>Gasterosteidaee</t>
  </si>
  <si>
    <t>Centrarchidae</t>
  </si>
  <si>
    <t>Green sunfish</t>
  </si>
  <si>
    <t>Bluegill</t>
  </si>
  <si>
    <t>Rock bass</t>
  </si>
  <si>
    <t>Largemouth bass</t>
  </si>
  <si>
    <t>Percidae</t>
  </si>
  <si>
    <t>Mud darter</t>
  </si>
  <si>
    <t>Logperch</t>
  </si>
  <si>
    <t>Cottidae</t>
  </si>
  <si>
    <t>Mottled sculpin</t>
  </si>
  <si>
    <t>Number of species</t>
  </si>
  <si>
    <t>Electrofishing effort (sec)</t>
  </si>
  <si>
    <r>
      <t>Table S1</t>
    </r>
    <r>
      <rPr>
        <sz val="12"/>
        <color theme="1"/>
        <rFont val="Palatino Linotype"/>
        <family val="1"/>
      </rPr>
      <t>.  Summary of water quality variables at stream sites in the Whitewater River and Garvin Brook watersheds, 2000–2002. Values are medians, with minimum and maximum values in parentheses.</t>
    </r>
  </si>
  <si>
    <r>
      <t>Table S2.</t>
    </r>
    <r>
      <rPr>
        <sz val="12"/>
        <color theme="1"/>
        <rFont val="Palatino Linotype"/>
        <family val="1"/>
      </rPr>
      <t xml:space="preserve"> Fish collected at stream sites in the Whitewater River and Garvin Brook watersheds during 2002. Stream site designations as in Figure 1.</t>
    </r>
  </si>
  <si>
    <r>
      <t>Table S3.</t>
    </r>
    <r>
      <rPr>
        <sz val="12"/>
        <color theme="1"/>
        <rFont val="Palatino Linotype"/>
        <family val="1"/>
      </rPr>
      <t xml:space="preserve"> Benthic macroinvertebrates collected at stream sites in the Whitewater River and Garvin Brook watersheds during 2002. Stream site designations as in Figure 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</si>
</sst>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14" x14ac:knownFonts="1">
    <font>
      <sz val="12"/>
      <color theme="1"/>
      <name val="等线"/>
      <family val="2"/>
      <scheme val="minor"/>
    </font>
    <font>
      <b/>
      <sz val="12"/>
      <color theme="1"/>
      <name val="Palatino Linotype"/>
      <family val="1"/>
    </font>
    <font>
      <sz val="12"/>
      <color theme="1"/>
      <name val="Palatino Linotype"/>
      <family val="1"/>
    </font>
    <font>
      <i/>
      <sz val="12"/>
      <color theme="1"/>
      <name val="Palatino Linotype"/>
      <family val="1"/>
    </font>
    <font>
      <b/>
      <sz val="12"/>
      <name val="Palatino Linotype"/>
      <family val="1"/>
    </font>
    <font>
      <b/>
      <sz val="10"/>
      <color theme="1"/>
      <name val="Palatino Linotype"/>
      <family val="1"/>
    </font>
    <font>
      <i/>
      <sz val="10"/>
      <color theme="1"/>
      <name val="Palatino Linotype"/>
      <family val="1"/>
    </font>
    <font>
      <sz val="10"/>
      <color theme="1"/>
      <name val="Palatino Linotype"/>
      <family val="1"/>
    </font>
    <font>
      <b/>
      <sz val="9"/>
      <name val="Palatino Linotype"/>
      <family val="1"/>
    </font>
    <font>
      <u/>
      <sz val="9"/>
      <name val="Palatino Linotype"/>
      <family val="1"/>
    </font>
    <font>
      <sz val="9"/>
      <name val="Palatino Linotype"/>
      <family val="1"/>
    </font>
    <font>
      <sz val="10.5"/>
      <color theme="1"/>
      <name val="Aptos"/>
      <family val="2"/>
    </font>
    <font>
      <b/>
      <sz val="12"/>
      <color theme="1"/>
      <name val="Times New Roman"/>
      <family val="1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1" fillId="0" borderId="2" xfId="0" applyFont="1" applyBorder="1"/>
    <xf numFmtId="0" fontId="1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77" fontId="2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1" fillId="0" borderId="3" xfId="0" applyFont="1" applyBorder="1"/>
    <xf numFmtId="0" fontId="8" fillId="0" borderId="2" xfId="0" applyFont="1" applyBorder="1"/>
    <xf numFmtId="0" fontId="8" fillId="0" borderId="4" xfId="0" applyFont="1" applyBorder="1"/>
    <xf numFmtId="0" fontId="8" fillId="0" borderId="0" xfId="0" applyFont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177" fontId="10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3" xfId="0" applyFont="1" applyBorder="1"/>
    <xf numFmtId="0" fontId="10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E1A95-8E31-A643-BFF1-4198BE6E6C99}">
  <dimension ref="C2:K58"/>
  <sheetViews>
    <sheetView workbookViewId="0">
      <selection activeCell="F7" sqref="F7"/>
    </sheetView>
  </sheetViews>
  <sheetFormatPr defaultColWidth="11" defaultRowHeight="15.75" x14ac:dyDescent="0.25"/>
  <cols>
    <col min="3" max="3" width="30" customWidth="1"/>
    <col min="4" max="4" width="14.625" customWidth="1"/>
    <col min="5" max="5" width="18.5" customWidth="1"/>
    <col min="6" max="6" width="19.125" customWidth="1"/>
    <col min="7" max="7" width="20.875" customWidth="1"/>
    <col min="8" max="8" width="19.875" customWidth="1"/>
    <col min="9" max="9" width="16.375" customWidth="1"/>
    <col min="10" max="10" width="24.125" customWidth="1"/>
    <col min="11" max="11" width="17.625" customWidth="1"/>
  </cols>
  <sheetData>
    <row r="2" spans="3:11" ht="18" x14ac:dyDescent="0.35">
      <c r="C2" s="11" t="s">
        <v>371</v>
      </c>
    </row>
    <row r="4" spans="3:11" ht="18" x14ac:dyDescent="0.35">
      <c r="C4" s="5"/>
      <c r="D4" s="5"/>
      <c r="E4" s="6" t="s">
        <v>0</v>
      </c>
      <c r="F4" s="5"/>
      <c r="G4" s="5"/>
      <c r="H4" s="5"/>
      <c r="I4" s="5"/>
      <c r="J4" s="6" t="s">
        <v>1</v>
      </c>
      <c r="K4" s="6" t="s">
        <v>2</v>
      </c>
    </row>
    <row r="5" spans="3:11" ht="18" x14ac:dyDescent="0.35">
      <c r="C5" s="7" t="s">
        <v>3</v>
      </c>
      <c r="D5" s="7" t="s">
        <v>4</v>
      </c>
      <c r="E5" s="7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7" t="s">
        <v>10</v>
      </c>
      <c r="K5" s="7" t="s">
        <v>11</v>
      </c>
    </row>
    <row r="6" spans="3:11" ht="18" x14ac:dyDescent="0.35">
      <c r="C6" s="1" t="s">
        <v>12</v>
      </c>
      <c r="D6" s="2"/>
      <c r="E6" s="2"/>
      <c r="F6" s="2"/>
      <c r="G6" s="2"/>
      <c r="H6" s="2"/>
      <c r="I6" s="2"/>
      <c r="J6" s="2"/>
      <c r="K6" s="2"/>
    </row>
    <row r="7" spans="3:11" ht="19.5" x14ac:dyDescent="0.4">
      <c r="C7" s="4" t="s">
        <v>13</v>
      </c>
      <c r="D7" s="3"/>
      <c r="E7" s="3"/>
      <c r="F7" s="3"/>
      <c r="G7" s="3"/>
      <c r="H7" s="3"/>
      <c r="I7" s="3"/>
      <c r="J7" s="3"/>
      <c r="K7" s="3"/>
    </row>
    <row r="8" spans="3:11" ht="18" x14ac:dyDescent="0.35">
      <c r="C8" s="3" t="s">
        <v>14</v>
      </c>
      <c r="D8" s="3" t="s">
        <v>15</v>
      </c>
      <c r="E8" s="3" t="s">
        <v>16</v>
      </c>
      <c r="F8" s="3" t="s">
        <v>17</v>
      </c>
      <c r="G8" s="3" t="s">
        <v>18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3:11" ht="18" x14ac:dyDescent="0.35">
      <c r="C9" s="3" t="s">
        <v>23</v>
      </c>
      <c r="D9" s="3" t="s">
        <v>24</v>
      </c>
      <c r="E9" s="3" t="s">
        <v>25</v>
      </c>
      <c r="F9" s="3" t="s">
        <v>26</v>
      </c>
      <c r="G9" s="3" t="s">
        <v>27</v>
      </c>
      <c r="H9" s="3" t="s">
        <v>28</v>
      </c>
      <c r="I9" s="3" t="s">
        <v>29</v>
      </c>
      <c r="J9" s="3" t="s">
        <v>30</v>
      </c>
      <c r="K9" s="3" t="s">
        <v>31</v>
      </c>
    </row>
    <row r="10" spans="3:11" ht="18" x14ac:dyDescent="0.35">
      <c r="C10" s="3" t="s">
        <v>32</v>
      </c>
      <c r="D10" s="3" t="s">
        <v>33</v>
      </c>
      <c r="E10" s="3" t="s">
        <v>34</v>
      </c>
      <c r="F10" s="3" t="s">
        <v>35</v>
      </c>
      <c r="G10" s="3" t="s">
        <v>36</v>
      </c>
      <c r="H10" s="3" t="s">
        <v>37</v>
      </c>
      <c r="I10" s="3" t="s">
        <v>38</v>
      </c>
      <c r="J10" s="3" t="s">
        <v>39</v>
      </c>
      <c r="K10" s="3" t="s">
        <v>40</v>
      </c>
    </row>
    <row r="11" spans="3:11" ht="19.5" x14ac:dyDescent="0.4">
      <c r="C11" s="4" t="s">
        <v>41</v>
      </c>
      <c r="D11" s="3"/>
      <c r="E11" s="3"/>
      <c r="F11" s="3"/>
      <c r="G11" s="3"/>
      <c r="H11" s="3"/>
      <c r="I11" s="3"/>
      <c r="J11" s="3"/>
      <c r="K11" s="3"/>
    </row>
    <row r="12" spans="3:11" ht="18" x14ac:dyDescent="0.35">
      <c r="C12" s="3" t="s">
        <v>14</v>
      </c>
      <c r="D12" s="3" t="s">
        <v>42</v>
      </c>
      <c r="E12" s="3" t="s">
        <v>43</v>
      </c>
      <c r="F12" s="3" t="s">
        <v>44</v>
      </c>
      <c r="G12" s="3" t="s">
        <v>45</v>
      </c>
      <c r="H12" s="3" t="s">
        <v>46</v>
      </c>
      <c r="I12" s="3" t="s">
        <v>47</v>
      </c>
      <c r="J12" s="3" t="s">
        <v>48</v>
      </c>
      <c r="K12" s="3" t="s">
        <v>49</v>
      </c>
    </row>
    <row r="13" spans="3:11" ht="18" x14ac:dyDescent="0.35">
      <c r="C13" s="3" t="s">
        <v>23</v>
      </c>
      <c r="D13" s="3" t="s">
        <v>50</v>
      </c>
      <c r="E13" s="3" t="s">
        <v>51</v>
      </c>
      <c r="F13" s="3" t="s">
        <v>52</v>
      </c>
      <c r="G13" s="3" t="s">
        <v>53</v>
      </c>
      <c r="H13" s="3" t="s">
        <v>54</v>
      </c>
      <c r="I13" s="3" t="s">
        <v>55</v>
      </c>
      <c r="J13" s="3" t="s">
        <v>56</v>
      </c>
      <c r="K13" s="3" t="s">
        <v>57</v>
      </c>
    </row>
    <row r="14" spans="3:11" ht="18" x14ac:dyDescent="0.35">
      <c r="C14" s="3" t="s">
        <v>32</v>
      </c>
      <c r="D14" s="3" t="s">
        <v>58</v>
      </c>
      <c r="E14" s="3" t="s">
        <v>59</v>
      </c>
      <c r="F14" s="3" t="s">
        <v>60</v>
      </c>
      <c r="G14" s="3" t="s">
        <v>61</v>
      </c>
      <c r="H14" s="3" t="s">
        <v>62</v>
      </c>
      <c r="I14" s="3" t="s">
        <v>63</v>
      </c>
      <c r="J14" s="3" t="s">
        <v>64</v>
      </c>
      <c r="K14" s="3" t="s">
        <v>40</v>
      </c>
    </row>
    <row r="15" spans="3:11" ht="19.5" x14ac:dyDescent="0.4">
      <c r="C15" s="4" t="s">
        <v>65</v>
      </c>
      <c r="D15" s="3"/>
      <c r="E15" s="3"/>
      <c r="F15" s="3"/>
      <c r="G15" s="3"/>
      <c r="H15" s="3"/>
      <c r="I15" s="3"/>
      <c r="J15" s="3"/>
      <c r="K15" s="3"/>
    </row>
    <row r="16" spans="3:11" ht="18" x14ac:dyDescent="0.35">
      <c r="C16" s="3" t="s">
        <v>66</v>
      </c>
      <c r="D16" s="3" t="s">
        <v>67</v>
      </c>
      <c r="E16" s="3" t="s">
        <v>68</v>
      </c>
      <c r="F16" s="3" t="s">
        <v>69</v>
      </c>
      <c r="G16" s="3" t="s">
        <v>70</v>
      </c>
      <c r="H16" s="3" t="s">
        <v>71</v>
      </c>
      <c r="I16" s="3" t="s">
        <v>72</v>
      </c>
      <c r="J16" s="3" t="s">
        <v>73</v>
      </c>
      <c r="K16" s="3" t="s">
        <v>74</v>
      </c>
    </row>
    <row r="17" spans="3:11" ht="18" x14ac:dyDescent="0.35">
      <c r="C17" s="3" t="s">
        <v>75</v>
      </c>
      <c r="D17" s="3" t="s">
        <v>76</v>
      </c>
      <c r="E17" s="3" t="s">
        <v>77</v>
      </c>
      <c r="F17" s="3" t="s">
        <v>78</v>
      </c>
      <c r="G17" s="3" t="s">
        <v>79</v>
      </c>
      <c r="H17" s="3" t="s">
        <v>80</v>
      </c>
      <c r="I17" s="3" t="s">
        <v>81</v>
      </c>
      <c r="J17" s="3" t="s">
        <v>82</v>
      </c>
      <c r="K17" s="3" t="s">
        <v>83</v>
      </c>
    </row>
    <row r="18" spans="3:11" ht="18" x14ac:dyDescent="0.35">
      <c r="C18" s="3" t="s">
        <v>32</v>
      </c>
      <c r="D18" s="3" t="s">
        <v>84</v>
      </c>
      <c r="E18" s="3" t="s">
        <v>85</v>
      </c>
      <c r="F18" s="3" t="s">
        <v>86</v>
      </c>
      <c r="G18" s="3" t="s">
        <v>87</v>
      </c>
      <c r="H18" s="3" t="s">
        <v>88</v>
      </c>
      <c r="I18" s="3" t="s">
        <v>89</v>
      </c>
      <c r="J18" s="3" t="s">
        <v>90</v>
      </c>
      <c r="K18" s="3" t="s">
        <v>40</v>
      </c>
    </row>
    <row r="19" spans="3:11" ht="19.5" x14ac:dyDescent="0.4">
      <c r="C19" s="4" t="s">
        <v>91</v>
      </c>
      <c r="D19" s="3"/>
      <c r="E19" s="3"/>
      <c r="F19" s="3"/>
      <c r="G19" s="3"/>
      <c r="H19" s="3"/>
      <c r="I19" s="3"/>
      <c r="J19" s="3"/>
      <c r="K19" s="3"/>
    </row>
    <row r="20" spans="3:11" ht="18" x14ac:dyDescent="0.35">
      <c r="C20" s="3" t="s">
        <v>92</v>
      </c>
      <c r="D20" s="3" t="s">
        <v>93</v>
      </c>
      <c r="E20" s="3" t="s">
        <v>94</v>
      </c>
      <c r="F20" s="3" t="s">
        <v>95</v>
      </c>
      <c r="G20" s="3" t="s">
        <v>96</v>
      </c>
      <c r="H20" s="3" t="s">
        <v>97</v>
      </c>
      <c r="I20" s="3" t="s">
        <v>98</v>
      </c>
      <c r="J20" s="3" t="s">
        <v>99</v>
      </c>
      <c r="K20" s="3" t="s">
        <v>100</v>
      </c>
    </row>
    <row r="21" spans="3:11" ht="18" x14ac:dyDescent="0.35">
      <c r="C21" s="3" t="s">
        <v>75</v>
      </c>
      <c r="D21" s="3" t="s">
        <v>101</v>
      </c>
      <c r="E21" s="3" t="s">
        <v>102</v>
      </c>
      <c r="F21" s="3" t="s">
        <v>103</v>
      </c>
      <c r="G21" s="3" t="s">
        <v>104</v>
      </c>
      <c r="H21" s="3" t="s">
        <v>105</v>
      </c>
      <c r="I21" s="3" t="s">
        <v>106</v>
      </c>
      <c r="J21" s="3" t="s">
        <v>107</v>
      </c>
      <c r="K21" s="3" t="s">
        <v>108</v>
      </c>
    </row>
    <row r="22" spans="3:11" ht="18" x14ac:dyDescent="0.35">
      <c r="C22" s="3" t="s">
        <v>32</v>
      </c>
      <c r="D22" s="3" t="s">
        <v>109</v>
      </c>
      <c r="E22" s="3" t="s">
        <v>110</v>
      </c>
      <c r="F22" s="3" t="s">
        <v>111</v>
      </c>
      <c r="G22" s="3" t="s">
        <v>112</v>
      </c>
      <c r="H22" s="3" t="s">
        <v>113</v>
      </c>
      <c r="I22" s="3" t="s">
        <v>114</v>
      </c>
      <c r="J22" s="3" t="s">
        <v>115</v>
      </c>
      <c r="K22" s="3" t="s">
        <v>40</v>
      </c>
    </row>
    <row r="23" spans="3:11" ht="19.5" x14ac:dyDescent="0.4">
      <c r="C23" s="4" t="s">
        <v>116</v>
      </c>
      <c r="D23" s="3"/>
      <c r="E23" s="3"/>
      <c r="F23" s="3"/>
      <c r="G23" s="3"/>
      <c r="H23" s="3"/>
      <c r="I23" s="3"/>
      <c r="J23" s="3"/>
      <c r="K23" s="3"/>
    </row>
    <row r="24" spans="3:11" ht="18" x14ac:dyDescent="0.35">
      <c r="C24" s="3" t="s">
        <v>117</v>
      </c>
      <c r="D24" s="3" t="s">
        <v>118</v>
      </c>
      <c r="E24" s="3" t="s">
        <v>119</v>
      </c>
      <c r="F24" s="3" t="s">
        <v>120</v>
      </c>
      <c r="G24" s="3" t="s">
        <v>121</v>
      </c>
      <c r="H24" s="3" t="s">
        <v>122</v>
      </c>
      <c r="I24" s="3" t="s">
        <v>123</v>
      </c>
      <c r="J24" s="3" t="s">
        <v>124</v>
      </c>
      <c r="K24" s="3" t="s">
        <v>125</v>
      </c>
    </row>
    <row r="25" spans="3:11" ht="18" x14ac:dyDescent="0.35">
      <c r="C25" s="3" t="s">
        <v>75</v>
      </c>
      <c r="D25" s="3" t="s">
        <v>126</v>
      </c>
      <c r="E25" s="3" t="s">
        <v>127</v>
      </c>
      <c r="F25" s="3" t="s">
        <v>128</v>
      </c>
      <c r="G25" s="3" t="s">
        <v>129</v>
      </c>
      <c r="H25" s="3" t="s">
        <v>130</v>
      </c>
      <c r="I25" s="3" t="s">
        <v>131</v>
      </c>
      <c r="J25" s="3" t="s">
        <v>132</v>
      </c>
      <c r="K25" s="3" t="s">
        <v>133</v>
      </c>
    </row>
    <row r="26" spans="3:11" ht="18" x14ac:dyDescent="0.35">
      <c r="C26" s="3" t="s">
        <v>32</v>
      </c>
      <c r="D26" s="3" t="s">
        <v>134</v>
      </c>
      <c r="E26" s="3" t="s">
        <v>135</v>
      </c>
      <c r="F26" s="3" t="s">
        <v>136</v>
      </c>
      <c r="G26" s="3" t="s">
        <v>137</v>
      </c>
      <c r="H26" s="3" t="s">
        <v>138</v>
      </c>
      <c r="I26" s="3" t="s">
        <v>139</v>
      </c>
      <c r="J26" s="3" t="s">
        <v>140</v>
      </c>
      <c r="K26" s="3" t="s">
        <v>40</v>
      </c>
    </row>
    <row r="27" spans="3:11" ht="18" x14ac:dyDescent="0.35">
      <c r="C27" s="2"/>
      <c r="D27" s="3"/>
      <c r="E27" s="3"/>
      <c r="F27" s="3"/>
      <c r="G27" s="3"/>
      <c r="H27" s="3"/>
      <c r="I27" s="3"/>
      <c r="J27" s="3"/>
      <c r="K27" s="3"/>
    </row>
    <row r="28" spans="3:11" ht="18" x14ac:dyDescent="0.35">
      <c r="C28" s="1" t="s">
        <v>141</v>
      </c>
      <c r="D28" s="3"/>
      <c r="E28" s="3"/>
      <c r="F28" s="3"/>
      <c r="G28" s="3"/>
      <c r="H28" s="3"/>
      <c r="I28" s="3"/>
      <c r="J28" s="3"/>
      <c r="K28" s="3"/>
    </row>
    <row r="29" spans="3:11" ht="19.5" x14ac:dyDescent="0.4">
      <c r="C29" s="4" t="s">
        <v>142</v>
      </c>
      <c r="D29" s="3"/>
      <c r="E29" s="3"/>
      <c r="F29" s="3"/>
      <c r="G29" s="3"/>
      <c r="H29" s="3"/>
      <c r="I29" s="3"/>
      <c r="J29" s="3"/>
      <c r="K29" s="3"/>
    </row>
    <row r="30" spans="3:11" ht="18" x14ac:dyDescent="0.35">
      <c r="C30" s="3" t="s">
        <v>23</v>
      </c>
      <c r="D30" s="3" t="s">
        <v>143</v>
      </c>
      <c r="E30" s="3" t="s">
        <v>144</v>
      </c>
      <c r="F30" s="3" t="s">
        <v>145</v>
      </c>
      <c r="G30" s="3" t="s">
        <v>146</v>
      </c>
      <c r="H30" s="3" t="s">
        <v>147</v>
      </c>
      <c r="I30" s="3" t="s">
        <v>148</v>
      </c>
      <c r="J30" s="3" t="s">
        <v>149</v>
      </c>
      <c r="K30" s="3" t="s">
        <v>150</v>
      </c>
    </row>
    <row r="31" spans="3:11" ht="18" x14ac:dyDescent="0.35">
      <c r="C31" s="3" t="s">
        <v>32</v>
      </c>
      <c r="D31" s="3" t="s">
        <v>151</v>
      </c>
      <c r="E31" s="3" t="s">
        <v>152</v>
      </c>
      <c r="F31" s="3" t="s">
        <v>153</v>
      </c>
      <c r="G31" s="3" t="s">
        <v>154</v>
      </c>
      <c r="H31" s="3" t="s">
        <v>155</v>
      </c>
      <c r="I31" s="3" t="s">
        <v>156</v>
      </c>
      <c r="J31" s="3" t="s">
        <v>157</v>
      </c>
      <c r="K31" s="3" t="s">
        <v>40</v>
      </c>
    </row>
    <row r="32" spans="3:11" ht="19.5" x14ac:dyDescent="0.4">
      <c r="C32" s="4" t="s">
        <v>158</v>
      </c>
      <c r="D32" s="3"/>
      <c r="E32" s="3"/>
      <c r="F32" s="3"/>
      <c r="G32" s="3"/>
      <c r="H32" s="3"/>
      <c r="I32" s="3"/>
      <c r="J32" s="3"/>
      <c r="K32" s="3"/>
    </row>
    <row r="33" spans="3:11" ht="18" x14ac:dyDescent="0.35">
      <c r="C33" s="3" t="s">
        <v>92</v>
      </c>
      <c r="D33" s="3" t="s">
        <v>118</v>
      </c>
      <c r="E33" s="3" t="s">
        <v>159</v>
      </c>
      <c r="F33" s="3" t="s">
        <v>160</v>
      </c>
      <c r="G33" s="3" t="s">
        <v>121</v>
      </c>
      <c r="H33" s="3" t="s">
        <v>161</v>
      </c>
      <c r="I33" s="3" t="s">
        <v>162</v>
      </c>
      <c r="J33" s="3" t="s">
        <v>163</v>
      </c>
      <c r="K33" s="3" t="s">
        <v>164</v>
      </c>
    </row>
    <row r="34" spans="3:11" ht="18" x14ac:dyDescent="0.35">
      <c r="C34" s="3" t="s">
        <v>75</v>
      </c>
      <c r="D34" s="3" t="s">
        <v>165</v>
      </c>
      <c r="E34" s="3" t="s">
        <v>166</v>
      </c>
      <c r="F34" s="3" t="s">
        <v>167</v>
      </c>
      <c r="G34" s="3" t="s">
        <v>146</v>
      </c>
      <c r="H34" s="3" t="s">
        <v>168</v>
      </c>
      <c r="I34" s="3" t="s">
        <v>169</v>
      </c>
      <c r="J34" s="3" t="s">
        <v>170</v>
      </c>
      <c r="K34" s="3" t="s">
        <v>171</v>
      </c>
    </row>
    <row r="35" spans="3:11" ht="18" x14ac:dyDescent="0.35">
      <c r="C35" s="3" t="s">
        <v>172</v>
      </c>
      <c r="D35" s="3" t="s">
        <v>173</v>
      </c>
      <c r="E35" s="3" t="s">
        <v>174</v>
      </c>
      <c r="F35" s="3" t="s">
        <v>175</v>
      </c>
      <c r="G35" s="3" t="s">
        <v>154</v>
      </c>
      <c r="H35" s="3" t="s">
        <v>176</v>
      </c>
      <c r="I35" s="3" t="s">
        <v>177</v>
      </c>
      <c r="J35" s="3" t="s">
        <v>178</v>
      </c>
      <c r="K35" s="3" t="s">
        <v>40</v>
      </c>
    </row>
    <row r="36" spans="3:11" ht="19.5" x14ac:dyDescent="0.4">
      <c r="C36" s="4" t="s">
        <v>179</v>
      </c>
      <c r="D36" s="3"/>
      <c r="E36" s="3"/>
      <c r="F36" s="3"/>
      <c r="G36" s="3"/>
      <c r="H36" s="3"/>
      <c r="I36" s="3"/>
      <c r="J36" s="3"/>
      <c r="K36" s="3"/>
    </row>
    <row r="37" spans="3:11" ht="18" x14ac:dyDescent="0.35">
      <c r="C37" s="3" t="s">
        <v>23</v>
      </c>
      <c r="D37" s="3" t="s">
        <v>180</v>
      </c>
      <c r="E37" s="3" t="s">
        <v>181</v>
      </c>
      <c r="F37" s="3" t="s">
        <v>182</v>
      </c>
      <c r="G37" s="3" t="s">
        <v>183</v>
      </c>
      <c r="H37" s="3" t="s">
        <v>184</v>
      </c>
      <c r="I37" s="3" t="s">
        <v>185</v>
      </c>
      <c r="J37" s="3" t="s">
        <v>186</v>
      </c>
      <c r="K37" s="3" t="s">
        <v>187</v>
      </c>
    </row>
    <row r="38" spans="3:11" ht="18" x14ac:dyDescent="0.35">
      <c r="C38" s="3" t="s">
        <v>32</v>
      </c>
      <c r="D38" s="3" t="s">
        <v>188</v>
      </c>
      <c r="E38" s="3" t="s">
        <v>189</v>
      </c>
      <c r="F38" s="3" t="s">
        <v>190</v>
      </c>
      <c r="G38" s="3" t="s">
        <v>154</v>
      </c>
      <c r="H38" s="3" t="s">
        <v>191</v>
      </c>
      <c r="I38" s="3" t="s">
        <v>192</v>
      </c>
      <c r="J38" s="3" t="s">
        <v>193</v>
      </c>
      <c r="K38" s="3" t="s">
        <v>40</v>
      </c>
    </row>
    <row r="39" spans="3:11" ht="19.5" x14ac:dyDescent="0.4">
      <c r="C39" s="4" t="s">
        <v>194</v>
      </c>
      <c r="D39" s="3"/>
      <c r="E39" s="3"/>
      <c r="F39" s="3"/>
      <c r="G39" s="3"/>
      <c r="H39" s="3"/>
      <c r="I39" s="3"/>
      <c r="J39" s="3"/>
      <c r="K39" s="3"/>
    </row>
    <row r="40" spans="3:11" ht="18" x14ac:dyDescent="0.35">
      <c r="C40" s="3" t="s">
        <v>92</v>
      </c>
      <c r="D40" s="3" t="s">
        <v>195</v>
      </c>
      <c r="E40" s="3" t="s">
        <v>196</v>
      </c>
      <c r="F40" s="3" t="s">
        <v>197</v>
      </c>
      <c r="G40" s="3" t="s">
        <v>121</v>
      </c>
      <c r="H40" s="3" t="s">
        <v>198</v>
      </c>
      <c r="I40" s="3" t="s">
        <v>199</v>
      </c>
      <c r="J40" s="3" t="s">
        <v>200</v>
      </c>
      <c r="K40" s="3" t="s">
        <v>201</v>
      </c>
    </row>
    <row r="41" spans="3:11" ht="18" x14ac:dyDescent="0.35">
      <c r="C41" s="3" t="s">
        <v>75</v>
      </c>
      <c r="D41" s="3" t="s">
        <v>202</v>
      </c>
      <c r="E41" s="3" t="s">
        <v>203</v>
      </c>
      <c r="F41" s="3" t="s">
        <v>204</v>
      </c>
      <c r="G41" s="3" t="s">
        <v>146</v>
      </c>
      <c r="H41" s="3" t="s">
        <v>205</v>
      </c>
      <c r="I41" s="3" t="s">
        <v>206</v>
      </c>
      <c r="J41" s="3" t="s">
        <v>207</v>
      </c>
      <c r="K41" s="3" t="s">
        <v>208</v>
      </c>
    </row>
    <row r="42" spans="3:11" ht="18" x14ac:dyDescent="0.35">
      <c r="C42" s="3" t="s">
        <v>209</v>
      </c>
      <c r="D42" s="3" t="s">
        <v>210</v>
      </c>
      <c r="E42" s="3" t="s">
        <v>211</v>
      </c>
      <c r="F42" s="3" t="s">
        <v>212</v>
      </c>
      <c r="G42" s="3" t="s">
        <v>213</v>
      </c>
      <c r="H42" s="3" t="s">
        <v>214</v>
      </c>
      <c r="I42" s="3" t="s">
        <v>215</v>
      </c>
      <c r="J42" s="3" t="s">
        <v>216</v>
      </c>
      <c r="K42" s="3" t="s">
        <v>40</v>
      </c>
    </row>
    <row r="43" spans="3:11" ht="19.5" x14ac:dyDescent="0.4">
      <c r="C43" s="4" t="s">
        <v>217</v>
      </c>
      <c r="D43" s="3"/>
      <c r="E43" s="3"/>
      <c r="F43" s="3"/>
      <c r="G43" s="3"/>
      <c r="H43" s="3"/>
      <c r="I43" s="3"/>
      <c r="J43" s="3"/>
      <c r="K43" s="3"/>
    </row>
    <row r="44" spans="3:11" ht="18" x14ac:dyDescent="0.35">
      <c r="C44" s="3" t="s">
        <v>23</v>
      </c>
      <c r="D44" s="3" t="s">
        <v>218</v>
      </c>
      <c r="E44" s="3" t="s">
        <v>219</v>
      </c>
      <c r="F44" s="3" t="s">
        <v>220</v>
      </c>
      <c r="G44" s="3" t="s">
        <v>221</v>
      </c>
      <c r="H44" s="3" t="s">
        <v>222</v>
      </c>
      <c r="I44" s="3" t="s">
        <v>223</v>
      </c>
      <c r="J44" s="3" t="s">
        <v>224</v>
      </c>
      <c r="K44" s="3" t="s">
        <v>225</v>
      </c>
    </row>
    <row r="45" spans="3:11" ht="18" x14ac:dyDescent="0.35">
      <c r="C45" s="3" t="s">
        <v>32</v>
      </c>
      <c r="D45" s="3" t="s">
        <v>226</v>
      </c>
      <c r="E45" s="3" t="s">
        <v>227</v>
      </c>
      <c r="F45" s="3" t="s">
        <v>228</v>
      </c>
      <c r="G45" s="3" t="s">
        <v>229</v>
      </c>
      <c r="H45" s="3" t="s">
        <v>230</v>
      </c>
      <c r="I45" s="3" t="s">
        <v>231</v>
      </c>
      <c r="J45" s="3" t="s">
        <v>232</v>
      </c>
      <c r="K45" s="3" t="s">
        <v>40</v>
      </c>
    </row>
    <row r="46" spans="3:11" ht="19.5" x14ac:dyDescent="0.4">
      <c r="C46" s="4" t="s">
        <v>233</v>
      </c>
      <c r="D46" s="3"/>
      <c r="E46" s="3"/>
      <c r="F46" s="3"/>
      <c r="G46" s="3"/>
      <c r="H46" s="3"/>
      <c r="I46" s="3"/>
      <c r="J46" s="3"/>
      <c r="K46" s="3"/>
    </row>
    <row r="47" spans="3:11" ht="18" x14ac:dyDescent="0.35">
      <c r="C47" s="3" t="s">
        <v>234</v>
      </c>
      <c r="D47" s="3" t="s">
        <v>195</v>
      </c>
      <c r="E47" s="3" t="s">
        <v>235</v>
      </c>
      <c r="F47" s="3" t="s">
        <v>236</v>
      </c>
      <c r="G47" s="3" t="s">
        <v>237</v>
      </c>
      <c r="H47" s="3" t="s">
        <v>238</v>
      </c>
      <c r="I47" s="3" t="s">
        <v>239</v>
      </c>
      <c r="J47" s="3" t="s">
        <v>240</v>
      </c>
      <c r="K47" s="3" t="s">
        <v>241</v>
      </c>
    </row>
    <row r="48" spans="3:11" ht="18" x14ac:dyDescent="0.35">
      <c r="C48" s="3" t="s">
        <v>75</v>
      </c>
      <c r="D48" s="3" t="s">
        <v>242</v>
      </c>
      <c r="E48" s="3" t="s">
        <v>243</v>
      </c>
      <c r="F48" s="3" t="s">
        <v>244</v>
      </c>
      <c r="G48" s="3" t="s">
        <v>245</v>
      </c>
      <c r="H48" s="3" t="s">
        <v>246</v>
      </c>
      <c r="I48" s="3" t="s">
        <v>247</v>
      </c>
      <c r="J48" s="3" t="s">
        <v>248</v>
      </c>
      <c r="K48" s="3" t="s">
        <v>249</v>
      </c>
    </row>
    <row r="49" spans="3:11" ht="18" x14ac:dyDescent="0.35">
      <c r="C49" s="3" t="s">
        <v>172</v>
      </c>
      <c r="D49" s="3" t="s">
        <v>250</v>
      </c>
      <c r="E49" s="3" t="s">
        <v>251</v>
      </c>
      <c r="F49" s="3" t="s">
        <v>252</v>
      </c>
      <c r="G49" s="3" t="s">
        <v>253</v>
      </c>
      <c r="H49" s="3" t="s">
        <v>254</v>
      </c>
      <c r="I49" s="3" t="s">
        <v>255</v>
      </c>
      <c r="J49" s="3" t="s">
        <v>256</v>
      </c>
      <c r="K49" s="3" t="s">
        <v>40</v>
      </c>
    </row>
    <row r="50" spans="3:11" ht="19.5" x14ac:dyDescent="0.4">
      <c r="C50" s="4" t="s">
        <v>257</v>
      </c>
      <c r="D50" s="3"/>
      <c r="E50" s="3"/>
      <c r="F50" s="3"/>
      <c r="G50" s="3"/>
      <c r="H50" s="3"/>
      <c r="I50" s="3"/>
      <c r="J50" s="3"/>
      <c r="K50" s="3"/>
    </row>
    <row r="51" spans="3:11" ht="18" x14ac:dyDescent="0.35">
      <c r="C51" s="3" t="s">
        <v>32</v>
      </c>
      <c r="D51" s="3" t="s">
        <v>258</v>
      </c>
      <c r="E51" s="3" t="s">
        <v>259</v>
      </c>
      <c r="F51" s="3" t="s">
        <v>260</v>
      </c>
      <c r="G51" s="3" t="s">
        <v>261</v>
      </c>
      <c r="H51" s="3" t="s">
        <v>262</v>
      </c>
      <c r="I51" s="3" t="s">
        <v>263</v>
      </c>
      <c r="J51" s="3" t="s">
        <v>264</v>
      </c>
      <c r="K51" s="3" t="s">
        <v>40</v>
      </c>
    </row>
    <row r="52" spans="3:11" ht="19.5" x14ac:dyDescent="0.4">
      <c r="C52" s="4" t="s">
        <v>265</v>
      </c>
      <c r="D52" s="3"/>
      <c r="E52" s="3"/>
      <c r="F52" s="3"/>
      <c r="G52" s="3"/>
      <c r="H52" s="3"/>
      <c r="I52" s="3"/>
      <c r="J52" s="3"/>
      <c r="K52" s="3"/>
    </row>
    <row r="53" spans="3:11" ht="18" x14ac:dyDescent="0.35">
      <c r="C53" s="3" t="s">
        <v>75</v>
      </c>
      <c r="D53" s="3" t="s">
        <v>266</v>
      </c>
      <c r="E53" s="3" t="s">
        <v>267</v>
      </c>
      <c r="F53" s="3" t="s">
        <v>268</v>
      </c>
      <c r="G53" s="3" t="s">
        <v>269</v>
      </c>
      <c r="H53" s="3" t="s">
        <v>270</v>
      </c>
      <c r="I53" s="3" t="s">
        <v>271</v>
      </c>
      <c r="J53" s="3" t="s">
        <v>272</v>
      </c>
      <c r="K53" s="3" t="s">
        <v>273</v>
      </c>
    </row>
    <row r="54" spans="3:11" ht="18" x14ac:dyDescent="0.35">
      <c r="C54" s="9" t="s">
        <v>172</v>
      </c>
      <c r="D54" s="9" t="s">
        <v>274</v>
      </c>
      <c r="E54" s="9" t="s">
        <v>275</v>
      </c>
      <c r="F54" s="9" t="s">
        <v>276</v>
      </c>
      <c r="G54" s="9" t="s">
        <v>277</v>
      </c>
      <c r="H54" s="9" t="s">
        <v>278</v>
      </c>
      <c r="I54" s="9" t="s">
        <v>279</v>
      </c>
      <c r="J54" s="9" t="s">
        <v>280</v>
      </c>
      <c r="K54" s="9" t="s">
        <v>40</v>
      </c>
    </row>
    <row r="57" spans="3:11" x14ac:dyDescent="0.25">
      <c r="C57" s="32"/>
    </row>
    <row r="58" spans="3:11" x14ac:dyDescent="0.25">
      <c r="C58" s="33"/>
    </row>
  </sheetData>
  <phoneticPr fontId="1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DA74C-18BB-B44E-ABBE-567ABC143C19}">
  <dimension ref="B1:V41"/>
  <sheetViews>
    <sheetView workbookViewId="0">
      <selection activeCell="B1" sqref="B1"/>
    </sheetView>
  </sheetViews>
  <sheetFormatPr defaultColWidth="11" defaultRowHeight="15.75" x14ac:dyDescent="0.25"/>
  <cols>
    <col min="2" max="2" width="23.875" customWidth="1"/>
    <col min="3" max="3" width="7.375" customWidth="1"/>
    <col min="4" max="4" width="6.875" customWidth="1"/>
    <col min="5" max="5" width="7.375" customWidth="1"/>
    <col min="6" max="7" width="7" customWidth="1"/>
    <col min="8" max="8" width="6" customWidth="1"/>
    <col min="11" max="11" width="5.5" customWidth="1"/>
    <col min="12" max="12" width="7.625" customWidth="1"/>
    <col min="13" max="13" width="7.5" customWidth="1"/>
    <col min="14" max="14" width="7.625" customWidth="1"/>
    <col min="15" max="15" width="7" customWidth="1"/>
    <col min="16" max="16" width="7.375" customWidth="1"/>
    <col min="17" max="17" width="7.125" customWidth="1"/>
    <col min="18" max="18" width="6.875" customWidth="1"/>
    <col min="19" max="19" width="7.125" customWidth="1"/>
    <col min="20" max="20" width="5.125" customWidth="1"/>
  </cols>
  <sheetData>
    <row r="1" spans="2:22" ht="18" x14ac:dyDescent="0.35">
      <c r="B1" s="11" t="s">
        <v>372</v>
      </c>
    </row>
    <row r="2" spans="2:22" ht="18" x14ac:dyDescent="0.35">
      <c r="B2" s="11"/>
    </row>
    <row r="3" spans="2:22" ht="17.25" thickBot="1" x14ac:dyDescent="0.35">
      <c r="B3" s="19"/>
      <c r="C3" s="20"/>
      <c r="D3" s="20" t="s">
        <v>298</v>
      </c>
      <c r="E3" s="20"/>
      <c r="F3" s="20"/>
      <c r="G3" s="20"/>
      <c r="H3" s="19"/>
      <c r="I3" s="19"/>
      <c r="J3" s="19"/>
      <c r="K3" s="19"/>
      <c r="L3" s="20"/>
      <c r="M3" s="20"/>
      <c r="N3" s="20"/>
      <c r="O3" s="20" t="s">
        <v>301</v>
      </c>
      <c r="P3" s="20"/>
      <c r="Q3" s="20"/>
      <c r="R3" s="20"/>
      <c r="S3" s="20"/>
      <c r="T3" s="19"/>
      <c r="U3" s="19"/>
      <c r="V3" s="19"/>
    </row>
    <row r="4" spans="2:22" ht="16.5" x14ac:dyDescent="0.3">
      <c r="B4" s="21"/>
      <c r="C4" s="21"/>
      <c r="D4" s="21"/>
      <c r="E4" s="21"/>
      <c r="F4" s="21"/>
      <c r="G4" s="21"/>
      <c r="H4" s="21"/>
      <c r="I4" s="28" t="s">
        <v>299</v>
      </c>
      <c r="J4" s="28" t="s">
        <v>300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8" t="s">
        <v>299</v>
      </c>
      <c r="V4" s="28" t="s">
        <v>300</v>
      </c>
    </row>
    <row r="5" spans="2:22" ht="17.25" thickBot="1" x14ac:dyDescent="0.35">
      <c r="B5" s="22" t="s">
        <v>345</v>
      </c>
      <c r="C5" s="22">
        <v>1</v>
      </c>
      <c r="D5" s="22">
        <v>2</v>
      </c>
      <c r="E5" s="22">
        <v>3</v>
      </c>
      <c r="F5" s="22">
        <v>4</v>
      </c>
      <c r="G5" s="22">
        <v>5</v>
      </c>
      <c r="H5" s="22"/>
      <c r="I5" s="22" t="s">
        <v>302</v>
      </c>
      <c r="J5" s="22" t="s">
        <v>303</v>
      </c>
      <c r="K5" s="22"/>
      <c r="L5" s="22">
        <v>1</v>
      </c>
      <c r="M5" s="22">
        <v>2</v>
      </c>
      <c r="N5" s="22">
        <v>3</v>
      </c>
      <c r="O5" s="22">
        <v>4</v>
      </c>
      <c r="P5" s="22">
        <v>5</v>
      </c>
      <c r="Q5" s="22">
        <v>6</v>
      </c>
      <c r="R5" s="22">
        <v>7</v>
      </c>
      <c r="S5" s="22">
        <v>8</v>
      </c>
      <c r="T5" s="23"/>
      <c r="U5" s="22" t="s">
        <v>302</v>
      </c>
      <c r="V5" s="22" t="s">
        <v>303</v>
      </c>
    </row>
    <row r="6" spans="2:22" ht="16.5" x14ac:dyDescent="0.3">
      <c r="B6" s="24" t="s">
        <v>346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</row>
    <row r="7" spans="2:22" ht="16.5" x14ac:dyDescent="0.3">
      <c r="B7" s="25" t="s">
        <v>347</v>
      </c>
      <c r="C7" s="26"/>
      <c r="D7" s="26"/>
      <c r="E7" s="26"/>
      <c r="F7" s="26"/>
      <c r="G7" s="26">
        <v>11</v>
      </c>
      <c r="H7" s="26"/>
      <c r="I7" s="26">
        <f>SUM(C7:G7)</f>
        <v>11</v>
      </c>
      <c r="J7" s="27">
        <f>100*(I7/1037)</f>
        <v>1.0607521697203472</v>
      </c>
      <c r="K7" s="26"/>
      <c r="L7" s="26"/>
      <c r="M7" s="26"/>
      <c r="N7" s="26"/>
      <c r="O7" s="26"/>
      <c r="P7" s="26"/>
      <c r="Q7" s="26"/>
      <c r="R7" s="26"/>
      <c r="S7" s="26"/>
      <c r="T7" s="25"/>
      <c r="U7" s="26">
        <f>SUM(L7:S7)</f>
        <v>0</v>
      </c>
      <c r="V7" s="27">
        <f>100*(U7/1450)</f>
        <v>0</v>
      </c>
    </row>
    <row r="8" spans="2:22" ht="16.5" x14ac:dyDescent="0.3">
      <c r="B8" s="24" t="s">
        <v>348</v>
      </c>
      <c r="C8" s="26"/>
      <c r="D8" s="26"/>
      <c r="E8" s="26"/>
      <c r="F8" s="26"/>
      <c r="G8" s="26"/>
      <c r="H8" s="26"/>
      <c r="I8" s="26"/>
      <c r="J8" s="27"/>
      <c r="K8" s="26"/>
      <c r="L8" s="26"/>
      <c r="M8" s="26"/>
      <c r="N8" s="26"/>
      <c r="O8" s="26"/>
      <c r="P8" s="26"/>
      <c r="Q8" s="26"/>
      <c r="R8" s="26"/>
      <c r="S8" s="26"/>
      <c r="T8" s="25"/>
      <c r="U8" s="26"/>
      <c r="V8" s="27"/>
    </row>
    <row r="9" spans="2:22" ht="16.5" x14ac:dyDescent="0.3">
      <c r="B9" s="25" t="s">
        <v>349</v>
      </c>
      <c r="C9" s="26">
        <v>2</v>
      </c>
      <c r="D9" s="26"/>
      <c r="E9" s="26"/>
      <c r="F9" s="26">
        <v>1</v>
      </c>
      <c r="G9" s="26">
        <v>2</v>
      </c>
      <c r="H9" s="26"/>
      <c r="I9" s="26">
        <f>SUM(C9:G9)</f>
        <v>5</v>
      </c>
      <c r="J9" s="27">
        <f t="shared" ref="J9:J38" si="0">100*(I9/1037)</f>
        <v>0.48216007714561238</v>
      </c>
      <c r="K9" s="26"/>
      <c r="L9" s="26"/>
      <c r="M9" s="26"/>
      <c r="N9" s="26"/>
      <c r="O9" s="26"/>
      <c r="P9" s="26"/>
      <c r="Q9" s="26"/>
      <c r="R9" s="26"/>
      <c r="S9" s="26"/>
      <c r="T9" s="25"/>
      <c r="U9" s="26">
        <f t="shared" ref="U9:U38" si="1">SUM(L9:S9)</f>
        <v>0</v>
      </c>
      <c r="V9" s="27">
        <f t="shared" ref="V9:V38" si="2">100*(U9/1450)</f>
        <v>0</v>
      </c>
    </row>
    <row r="10" spans="2:22" ht="16.5" x14ac:dyDescent="0.3">
      <c r="B10" s="25" t="s">
        <v>281</v>
      </c>
      <c r="C10" s="26">
        <v>22</v>
      </c>
      <c r="D10" s="26">
        <v>143</v>
      </c>
      <c r="E10" s="26">
        <v>5</v>
      </c>
      <c r="F10" s="26">
        <v>18</v>
      </c>
      <c r="G10" s="26">
        <v>66</v>
      </c>
      <c r="H10" s="26"/>
      <c r="I10" s="26">
        <f>SUM(C10:G10)</f>
        <v>254</v>
      </c>
      <c r="J10" s="27">
        <f t="shared" si="0"/>
        <v>24.493731918997106</v>
      </c>
      <c r="K10" s="26"/>
      <c r="L10" s="26">
        <v>131</v>
      </c>
      <c r="M10" s="26">
        <v>173</v>
      </c>
      <c r="N10" s="26">
        <v>70</v>
      </c>
      <c r="O10" s="26">
        <v>44</v>
      </c>
      <c r="P10" s="26">
        <v>34</v>
      </c>
      <c r="Q10" s="26"/>
      <c r="R10" s="26">
        <v>10</v>
      </c>
      <c r="S10" s="26">
        <v>14</v>
      </c>
      <c r="T10" s="25"/>
      <c r="U10" s="26">
        <f t="shared" si="1"/>
        <v>476</v>
      </c>
      <c r="V10" s="27">
        <f t="shared" si="2"/>
        <v>32.827586206896555</v>
      </c>
    </row>
    <row r="11" spans="2:22" ht="16.5" x14ac:dyDescent="0.3">
      <c r="B11" s="25" t="s">
        <v>350</v>
      </c>
      <c r="C11" s="26"/>
      <c r="D11" s="26"/>
      <c r="E11" s="26"/>
      <c r="F11" s="26"/>
      <c r="G11" s="26"/>
      <c r="H11" s="26"/>
      <c r="I11" s="26">
        <f>SUM(C11:G11)</f>
        <v>0</v>
      </c>
      <c r="J11" s="27">
        <f t="shared" si="0"/>
        <v>0</v>
      </c>
      <c r="K11" s="26"/>
      <c r="L11" s="26">
        <v>26</v>
      </c>
      <c r="M11" s="26">
        <v>3</v>
      </c>
      <c r="N11" s="26"/>
      <c r="O11" s="26"/>
      <c r="P11" s="26"/>
      <c r="Q11" s="26"/>
      <c r="R11" s="26"/>
      <c r="S11" s="26"/>
      <c r="T11" s="25"/>
      <c r="U11" s="26">
        <f t="shared" si="1"/>
        <v>29</v>
      </c>
      <c r="V11" s="27">
        <f t="shared" si="2"/>
        <v>2</v>
      </c>
    </row>
    <row r="12" spans="2:22" ht="16.5" x14ac:dyDescent="0.3">
      <c r="B12" s="25" t="s">
        <v>351</v>
      </c>
      <c r="C12" s="26"/>
      <c r="D12" s="26"/>
      <c r="E12" s="26"/>
      <c r="F12" s="26"/>
      <c r="G12" s="26"/>
      <c r="H12" s="26"/>
      <c r="I12" s="26">
        <v>0</v>
      </c>
      <c r="J12" s="27">
        <f t="shared" si="0"/>
        <v>0</v>
      </c>
      <c r="K12" s="26"/>
      <c r="L12" s="26">
        <v>3</v>
      </c>
      <c r="M12" s="26"/>
      <c r="N12" s="26"/>
      <c r="O12" s="26"/>
      <c r="P12" s="26"/>
      <c r="Q12" s="26"/>
      <c r="R12" s="26"/>
      <c r="S12" s="26"/>
      <c r="T12" s="25"/>
      <c r="U12" s="26">
        <f t="shared" si="1"/>
        <v>3</v>
      </c>
      <c r="V12" s="27">
        <f t="shared" si="2"/>
        <v>0.20689655172413793</v>
      </c>
    </row>
    <row r="13" spans="2:22" ht="16.5" x14ac:dyDescent="0.3">
      <c r="B13" s="24" t="s">
        <v>352</v>
      </c>
      <c r="C13" s="26"/>
      <c r="D13" s="26"/>
      <c r="E13" s="26"/>
      <c r="F13" s="26"/>
      <c r="G13" s="26"/>
      <c r="H13" s="26"/>
      <c r="I13" s="26"/>
      <c r="J13" s="27"/>
      <c r="K13" s="26"/>
      <c r="L13" s="26"/>
      <c r="M13" s="26"/>
      <c r="N13" s="26"/>
      <c r="O13" s="26"/>
      <c r="P13" s="26"/>
      <c r="Q13" s="26"/>
      <c r="R13" s="26"/>
      <c r="S13" s="26"/>
      <c r="T13" s="25"/>
      <c r="U13" s="26"/>
      <c r="V13" s="27"/>
    </row>
    <row r="14" spans="2:22" ht="16.5" x14ac:dyDescent="0.3">
      <c r="B14" s="25" t="s">
        <v>353</v>
      </c>
      <c r="C14" s="26"/>
      <c r="D14" s="26"/>
      <c r="E14" s="26">
        <v>4</v>
      </c>
      <c r="F14" s="26"/>
      <c r="G14" s="26">
        <v>1</v>
      </c>
      <c r="H14" s="26"/>
      <c r="I14" s="26">
        <f>SUM(C14:G14)</f>
        <v>5</v>
      </c>
      <c r="J14" s="27">
        <f t="shared" si="0"/>
        <v>0.48216007714561238</v>
      </c>
      <c r="K14" s="26"/>
      <c r="L14" s="26"/>
      <c r="M14" s="26"/>
      <c r="N14" s="26"/>
      <c r="O14" s="26"/>
      <c r="P14" s="26"/>
      <c r="Q14" s="26"/>
      <c r="R14" s="26"/>
      <c r="S14" s="26"/>
      <c r="T14" s="25"/>
      <c r="U14" s="26">
        <f t="shared" si="1"/>
        <v>0</v>
      </c>
      <c r="V14" s="27">
        <f t="shared" si="2"/>
        <v>0</v>
      </c>
    </row>
    <row r="15" spans="2:22" ht="16.5" x14ac:dyDescent="0.3">
      <c r="B15" s="25" t="s">
        <v>354</v>
      </c>
      <c r="C15" s="26"/>
      <c r="D15" s="26"/>
      <c r="E15" s="26"/>
      <c r="F15" s="26"/>
      <c r="G15" s="26"/>
      <c r="H15" s="26"/>
      <c r="I15" s="26">
        <f>SUM(C15:G15)</f>
        <v>0</v>
      </c>
      <c r="J15" s="27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>
        <v>13</v>
      </c>
      <c r="T15" s="25"/>
      <c r="U15" s="26">
        <f t="shared" si="1"/>
        <v>13</v>
      </c>
      <c r="V15" s="27">
        <f t="shared" si="2"/>
        <v>0.89655172413793094</v>
      </c>
    </row>
    <row r="16" spans="2:22" ht="16.5" x14ac:dyDescent="0.3">
      <c r="B16" s="25" t="s">
        <v>355</v>
      </c>
      <c r="C16" s="26">
        <v>1</v>
      </c>
      <c r="D16" s="26"/>
      <c r="E16" s="26"/>
      <c r="F16" s="26">
        <v>4</v>
      </c>
      <c r="G16" s="26">
        <v>10</v>
      </c>
      <c r="H16" s="26"/>
      <c r="I16" s="26">
        <f>SUM(C16:G16)</f>
        <v>15</v>
      </c>
      <c r="J16" s="27">
        <f t="shared" si="0"/>
        <v>1.446480231436837</v>
      </c>
      <c r="K16" s="26"/>
      <c r="L16" s="26"/>
      <c r="M16" s="26"/>
      <c r="N16" s="26"/>
      <c r="O16" s="26"/>
      <c r="P16" s="26"/>
      <c r="Q16" s="26"/>
      <c r="R16" s="26">
        <v>1</v>
      </c>
      <c r="S16" s="26"/>
      <c r="T16" s="25"/>
      <c r="U16" s="26">
        <f t="shared" si="1"/>
        <v>1</v>
      </c>
      <c r="V16" s="27">
        <f t="shared" si="2"/>
        <v>6.8965517241379309E-2</v>
      </c>
    </row>
    <row r="17" spans="2:22" ht="16.5" x14ac:dyDescent="0.3">
      <c r="B17" s="25" t="s">
        <v>286</v>
      </c>
      <c r="C17" s="26">
        <v>25</v>
      </c>
      <c r="D17" s="26">
        <v>99</v>
      </c>
      <c r="E17" s="26">
        <v>1</v>
      </c>
      <c r="F17" s="26">
        <v>13</v>
      </c>
      <c r="G17" s="26">
        <v>72</v>
      </c>
      <c r="H17" s="26"/>
      <c r="I17" s="26">
        <f>SUM(C17:G17)</f>
        <v>210</v>
      </c>
      <c r="J17" s="27">
        <f t="shared" si="0"/>
        <v>20.250723240115718</v>
      </c>
      <c r="K17" s="26"/>
      <c r="L17" s="26"/>
      <c r="M17" s="26"/>
      <c r="N17" s="26"/>
      <c r="O17" s="26"/>
      <c r="P17" s="26"/>
      <c r="Q17" s="26"/>
      <c r="R17" s="26">
        <v>2</v>
      </c>
      <c r="S17" s="26">
        <v>6</v>
      </c>
      <c r="T17" s="25"/>
      <c r="U17" s="26">
        <f t="shared" si="1"/>
        <v>8</v>
      </c>
      <c r="V17" s="27">
        <f t="shared" si="2"/>
        <v>0.55172413793103448</v>
      </c>
    </row>
    <row r="18" spans="2:22" ht="16.5" x14ac:dyDescent="0.3">
      <c r="B18" s="25" t="s">
        <v>282</v>
      </c>
      <c r="C18" s="26">
        <v>13</v>
      </c>
      <c r="D18" s="26"/>
      <c r="E18" s="26">
        <v>34</v>
      </c>
      <c r="F18" s="26">
        <v>1</v>
      </c>
      <c r="G18" s="26"/>
      <c r="H18" s="26"/>
      <c r="I18" s="26">
        <f>SUM(C18:G18)</f>
        <v>48</v>
      </c>
      <c r="J18" s="27">
        <f t="shared" si="0"/>
        <v>4.628736740597879</v>
      </c>
      <c r="K18" s="26"/>
      <c r="L18" s="26"/>
      <c r="M18" s="26"/>
      <c r="N18" s="26"/>
      <c r="O18" s="26"/>
      <c r="P18" s="26"/>
      <c r="Q18" s="26"/>
      <c r="R18" s="26"/>
      <c r="S18" s="26"/>
      <c r="T18" s="25"/>
      <c r="U18" s="26">
        <f t="shared" si="1"/>
        <v>0</v>
      </c>
      <c r="V18" s="27">
        <f t="shared" si="2"/>
        <v>0</v>
      </c>
    </row>
    <row r="19" spans="2:22" ht="16.5" x14ac:dyDescent="0.3">
      <c r="B19" s="24" t="s">
        <v>356</v>
      </c>
      <c r="C19" s="26"/>
      <c r="D19" s="26"/>
      <c r="E19" s="26"/>
      <c r="F19" s="26"/>
      <c r="G19" s="26"/>
      <c r="H19" s="26"/>
      <c r="I19" s="26"/>
      <c r="J19" s="27"/>
      <c r="K19" s="26"/>
      <c r="L19" s="26"/>
      <c r="M19" s="26"/>
      <c r="N19" s="26"/>
      <c r="O19" s="26"/>
      <c r="P19" s="26"/>
      <c r="Q19" s="26"/>
      <c r="R19" s="26"/>
      <c r="S19" s="26"/>
      <c r="T19" s="25"/>
      <c r="U19" s="26"/>
      <c r="V19" s="27"/>
    </row>
    <row r="20" spans="2:22" ht="16.5" x14ac:dyDescent="0.3">
      <c r="B20" s="25" t="s">
        <v>283</v>
      </c>
      <c r="C20" s="26">
        <v>46</v>
      </c>
      <c r="D20" s="26">
        <v>13</v>
      </c>
      <c r="E20" s="26">
        <v>36</v>
      </c>
      <c r="F20" s="26">
        <v>38</v>
      </c>
      <c r="G20" s="26">
        <v>53</v>
      </c>
      <c r="H20" s="26"/>
      <c r="I20" s="26">
        <f>SUM(C20:G20)</f>
        <v>186</v>
      </c>
      <c r="J20" s="27">
        <f t="shared" si="0"/>
        <v>17.936354869816778</v>
      </c>
      <c r="K20" s="26"/>
      <c r="L20" s="26"/>
      <c r="M20" s="26"/>
      <c r="N20" s="26"/>
      <c r="O20" s="26">
        <v>11</v>
      </c>
      <c r="P20" s="26">
        <v>9</v>
      </c>
      <c r="Q20" s="26">
        <v>19</v>
      </c>
      <c r="R20" s="26">
        <v>15</v>
      </c>
      <c r="S20" s="26"/>
      <c r="T20" s="25"/>
      <c r="U20" s="26">
        <f t="shared" si="1"/>
        <v>54</v>
      </c>
      <c r="V20" s="27">
        <f t="shared" si="2"/>
        <v>3.7241379310344822</v>
      </c>
    </row>
    <row r="21" spans="2:22" ht="16.5" x14ac:dyDescent="0.3">
      <c r="B21" s="25" t="s">
        <v>357</v>
      </c>
      <c r="C21" s="26"/>
      <c r="D21" s="26"/>
      <c r="E21" s="26"/>
      <c r="F21" s="26"/>
      <c r="G21" s="26"/>
      <c r="H21" s="26"/>
      <c r="I21" s="26">
        <f>SUM(C21:G21)</f>
        <v>0</v>
      </c>
      <c r="J21" s="27">
        <f t="shared" si="0"/>
        <v>0</v>
      </c>
      <c r="K21" s="26"/>
      <c r="L21" s="26"/>
      <c r="M21" s="26"/>
      <c r="N21" s="26"/>
      <c r="O21" s="26"/>
      <c r="P21" s="26"/>
      <c r="Q21" s="26"/>
      <c r="R21" s="26"/>
      <c r="S21" s="26">
        <v>4</v>
      </c>
      <c r="T21" s="25"/>
      <c r="U21" s="26">
        <f t="shared" si="1"/>
        <v>4</v>
      </c>
      <c r="V21" s="27">
        <f t="shared" si="2"/>
        <v>0.27586206896551724</v>
      </c>
    </row>
    <row r="22" spans="2:22" ht="16.5" x14ac:dyDescent="0.3">
      <c r="B22" s="24" t="s">
        <v>358</v>
      </c>
      <c r="C22" s="26"/>
      <c r="D22" s="26"/>
      <c r="E22" s="26"/>
      <c r="F22" s="26"/>
      <c r="G22" s="26"/>
      <c r="H22" s="26"/>
      <c r="I22" s="26"/>
      <c r="J22" s="27"/>
      <c r="K22" s="26"/>
      <c r="L22" s="26"/>
      <c r="M22" s="26"/>
      <c r="N22" s="26"/>
      <c r="O22" s="26"/>
      <c r="P22" s="26"/>
      <c r="Q22" s="26"/>
      <c r="R22" s="26"/>
      <c r="S22" s="26"/>
      <c r="T22" s="25"/>
      <c r="U22" s="26"/>
      <c r="V22" s="27"/>
    </row>
    <row r="23" spans="2:22" ht="16.5" x14ac:dyDescent="0.3">
      <c r="B23" s="25" t="s">
        <v>287</v>
      </c>
      <c r="C23" s="26"/>
      <c r="D23" s="26"/>
      <c r="E23" s="26">
        <v>11</v>
      </c>
      <c r="F23" s="26"/>
      <c r="G23" s="26"/>
      <c r="H23" s="26"/>
      <c r="I23" s="26">
        <f>SUM(C23:G23)</f>
        <v>11</v>
      </c>
      <c r="J23" s="27">
        <f t="shared" si="0"/>
        <v>1.0607521697203472</v>
      </c>
      <c r="K23" s="26"/>
      <c r="L23" s="26"/>
      <c r="M23" s="26"/>
      <c r="N23" s="26"/>
      <c r="O23" s="26"/>
      <c r="P23" s="26">
        <v>33</v>
      </c>
      <c r="Q23" s="26">
        <v>1</v>
      </c>
      <c r="R23" s="26"/>
      <c r="S23" s="26"/>
      <c r="T23" s="25"/>
      <c r="U23" s="26">
        <f t="shared" si="1"/>
        <v>34</v>
      </c>
      <c r="V23" s="27">
        <f t="shared" si="2"/>
        <v>2.3448275862068968</v>
      </c>
    </row>
    <row r="24" spans="2:22" ht="16.5" x14ac:dyDescent="0.3">
      <c r="B24" s="24" t="s">
        <v>359</v>
      </c>
      <c r="C24" s="26"/>
      <c r="D24" s="26"/>
      <c r="E24" s="26"/>
      <c r="F24" s="26"/>
      <c r="G24" s="26"/>
      <c r="H24" s="26"/>
      <c r="I24" s="26"/>
      <c r="J24" s="27"/>
      <c r="K24" s="26"/>
      <c r="L24" s="26"/>
      <c r="M24" s="26"/>
      <c r="N24" s="26"/>
      <c r="O24" s="26"/>
      <c r="P24" s="26"/>
      <c r="Q24" s="26"/>
      <c r="R24" s="26"/>
      <c r="S24" s="26"/>
      <c r="T24" s="25"/>
      <c r="U24" s="26"/>
      <c r="V24" s="27"/>
    </row>
    <row r="25" spans="2:22" ht="16.5" x14ac:dyDescent="0.3">
      <c r="B25" s="25" t="s">
        <v>360</v>
      </c>
      <c r="C25" s="26">
        <v>2</v>
      </c>
      <c r="D25" s="26"/>
      <c r="E25" s="26"/>
      <c r="F25" s="26"/>
      <c r="G25" s="26"/>
      <c r="H25" s="26"/>
      <c r="I25" s="26">
        <f>SUM(C25:G25)</f>
        <v>2</v>
      </c>
      <c r="J25" s="27">
        <f t="shared" si="0"/>
        <v>0.19286403085824494</v>
      </c>
      <c r="K25" s="26"/>
      <c r="L25" s="26"/>
      <c r="M25" s="26"/>
      <c r="N25" s="26"/>
      <c r="O25" s="26"/>
      <c r="P25" s="26"/>
      <c r="Q25" s="26"/>
      <c r="R25" s="26"/>
      <c r="S25" s="26"/>
      <c r="T25" s="25"/>
      <c r="U25" s="26">
        <f t="shared" si="1"/>
        <v>0</v>
      </c>
      <c r="V25" s="27">
        <f t="shared" si="2"/>
        <v>0</v>
      </c>
    </row>
    <row r="26" spans="2:22" ht="16.5" x14ac:dyDescent="0.3">
      <c r="B26" s="25" t="s">
        <v>361</v>
      </c>
      <c r="C26" s="26"/>
      <c r="D26" s="26"/>
      <c r="E26" s="26"/>
      <c r="F26" s="26"/>
      <c r="G26" s="26"/>
      <c r="H26" s="26"/>
      <c r="I26" s="26">
        <f>SUM(C26:G26)</f>
        <v>0</v>
      </c>
      <c r="J26" s="27">
        <f t="shared" si="0"/>
        <v>0</v>
      </c>
      <c r="K26" s="26"/>
      <c r="L26" s="26"/>
      <c r="M26" s="26"/>
      <c r="N26" s="26"/>
      <c r="O26" s="26"/>
      <c r="P26" s="26"/>
      <c r="Q26" s="26"/>
      <c r="R26" s="26"/>
      <c r="S26" s="26">
        <v>4</v>
      </c>
      <c r="T26" s="25"/>
      <c r="U26" s="26">
        <f t="shared" si="1"/>
        <v>4</v>
      </c>
      <c r="V26" s="27">
        <f t="shared" si="2"/>
        <v>0.27586206896551724</v>
      </c>
    </row>
    <row r="27" spans="2:22" ht="16.5" x14ac:dyDescent="0.3">
      <c r="B27" s="25" t="s">
        <v>362</v>
      </c>
      <c r="C27" s="26"/>
      <c r="D27" s="26"/>
      <c r="E27" s="26"/>
      <c r="F27" s="26"/>
      <c r="G27" s="26"/>
      <c r="H27" s="26"/>
      <c r="I27" s="26">
        <f>SUM(C27:G27)</f>
        <v>0</v>
      </c>
      <c r="J27" s="27">
        <f t="shared" si="0"/>
        <v>0</v>
      </c>
      <c r="K27" s="26"/>
      <c r="L27" s="26"/>
      <c r="M27" s="26"/>
      <c r="N27" s="26"/>
      <c r="O27" s="26"/>
      <c r="P27" s="26"/>
      <c r="Q27" s="26"/>
      <c r="R27" s="26"/>
      <c r="S27" s="26">
        <v>1</v>
      </c>
      <c r="T27" s="25"/>
      <c r="U27" s="26">
        <f t="shared" si="1"/>
        <v>1</v>
      </c>
      <c r="V27" s="27">
        <f t="shared" si="2"/>
        <v>6.8965517241379309E-2</v>
      </c>
    </row>
    <row r="28" spans="2:22" ht="16.5" x14ac:dyDescent="0.3">
      <c r="B28" s="25" t="s">
        <v>363</v>
      </c>
      <c r="C28" s="26"/>
      <c r="D28" s="26"/>
      <c r="E28" s="26"/>
      <c r="F28" s="26"/>
      <c r="G28" s="26"/>
      <c r="H28" s="26"/>
      <c r="I28" s="26">
        <f>SUM(C28:G28)</f>
        <v>0</v>
      </c>
      <c r="J28" s="27">
        <f t="shared" si="0"/>
        <v>0</v>
      </c>
      <c r="K28" s="26"/>
      <c r="L28" s="26"/>
      <c r="M28" s="26"/>
      <c r="N28" s="26"/>
      <c r="O28" s="26"/>
      <c r="P28" s="26"/>
      <c r="Q28" s="26"/>
      <c r="R28" s="26"/>
      <c r="S28" s="26">
        <v>1</v>
      </c>
      <c r="T28" s="25"/>
      <c r="U28" s="26">
        <f t="shared" si="1"/>
        <v>1</v>
      </c>
      <c r="V28" s="27">
        <f t="shared" si="2"/>
        <v>6.8965517241379309E-2</v>
      </c>
    </row>
    <row r="29" spans="2:22" ht="16.5" x14ac:dyDescent="0.3">
      <c r="B29" s="24" t="s">
        <v>364</v>
      </c>
      <c r="C29" s="26"/>
      <c r="D29" s="26"/>
      <c r="E29" s="26"/>
      <c r="F29" s="26"/>
      <c r="G29" s="26"/>
      <c r="H29" s="26"/>
      <c r="I29" s="26"/>
      <c r="J29" s="27"/>
      <c r="K29" s="26"/>
      <c r="L29" s="26"/>
      <c r="M29" s="26"/>
      <c r="N29" s="26"/>
      <c r="O29" s="26"/>
      <c r="P29" s="26"/>
      <c r="Q29" s="26"/>
      <c r="R29" s="26"/>
      <c r="S29" s="26"/>
      <c r="T29" s="25"/>
      <c r="U29" s="26"/>
      <c r="V29" s="27"/>
    </row>
    <row r="30" spans="2:22" ht="16.5" x14ac:dyDescent="0.3">
      <c r="B30" s="25" t="s">
        <v>365</v>
      </c>
      <c r="C30" s="26"/>
      <c r="D30" s="26"/>
      <c r="E30" s="26"/>
      <c r="F30" s="26"/>
      <c r="G30" s="26"/>
      <c r="H30" s="26"/>
      <c r="I30" s="26">
        <f>SUM(C30:G30)</f>
        <v>0</v>
      </c>
      <c r="J30" s="27">
        <f t="shared" si="0"/>
        <v>0</v>
      </c>
      <c r="K30" s="26"/>
      <c r="L30" s="26"/>
      <c r="M30" s="26"/>
      <c r="N30" s="26"/>
      <c r="O30" s="26"/>
      <c r="P30" s="26"/>
      <c r="Q30" s="26"/>
      <c r="R30" s="26"/>
      <c r="S30" s="26">
        <v>23</v>
      </c>
      <c r="T30" s="25"/>
      <c r="U30" s="26">
        <f t="shared" si="1"/>
        <v>23</v>
      </c>
      <c r="V30" s="27">
        <f t="shared" si="2"/>
        <v>1.5862068965517242</v>
      </c>
    </row>
    <row r="31" spans="2:22" ht="16.5" x14ac:dyDescent="0.3">
      <c r="B31" s="25" t="s">
        <v>288</v>
      </c>
      <c r="C31" s="26">
        <v>19</v>
      </c>
      <c r="D31" s="26"/>
      <c r="E31" s="26"/>
      <c r="F31" s="26"/>
      <c r="G31" s="26">
        <v>26</v>
      </c>
      <c r="H31" s="26"/>
      <c r="I31" s="26">
        <f>SUM(C31:G31)</f>
        <v>45</v>
      </c>
      <c r="J31" s="27">
        <f t="shared" si="0"/>
        <v>4.339440694310511</v>
      </c>
      <c r="K31" s="26"/>
      <c r="L31" s="26"/>
      <c r="M31" s="26"/>
      <c r="N31" s="26"/>
      <c r="O31" s="26"/>
      <c r="P31" s="26"/>
      <c r="Q31" s="26"/>
      <c r="R31" s="26">
        <v>4</v>
      </c>
      <c r="S31" s="26">
        <v>16</v>
      </c>
      <c r="T31" s="25"/>
      <c r="U31" s="26">
        <f t="shared" si="1"/>
        <v>20</v>
      </c>
      <c r="V31" s="27">
        <f t="shared" si="2"/>
        <v>1.3793103448275863</v>
      </c>
    </row>
    <row r="32" spans="2:22" ht="16.5" x14ac:dyDescent="0.3">
      <c r="B32" s="25" t="s">
        <v>284</v>
      </c>
      <c r="C32" s="26">
        <v>41</v>
      </c>
      <c r="D32" s="26"/>
      <c r="E32" s="26">
        <v>27</v>
      </c>
      <c r="F32" s="26"/>
      <c r="G32" s="26">
        <v>1</v>
      </c>
      <c r="H32" s="26"/>
      <c r="I32" s="26">
        <f>SUM(C32:G32)</f>
        <v>69</v>
      </c>
      <c r="J32" s="27">
        <f t="shared" si="0"/>
        <v>6.653809064609451</v>
      </c>
      <c r="K32" s="26"/>
      <c r="L32" s="26"/>
      <c r="M32" s="26"/>
      <c r="N32" s="26"/>
      <c r="O32" s="26">
        <v>2</v>
      </c>
      <c r="P32" s="26"/>
      <c r="Q32" s="26">
        <v>17</v>
      </c>
      <c r="R32" s="26">
        <v>9</v>
      </c>
      <c r="S32" s="26">
        <v>3</v>
      </c>
      <c r="T32" s="25"/>
      <c r="U32" s="26">
        <f t="shared" si="1"/>
        <v>31</v>
      </c>
      <c r="V32" s="27">
        <f t="shared" si="2"/>
        <v>2.1379310344827585</v>
      </c>
    </row>
    <row r="33" spans="2:22" ht="16.5" x14ac:dyDescent="0.3">
      <c r="B33" s="25" t="s">
        <v>366</v>
      </c>
      <c r="C33" s="26"/>
      <c r="D33" s="26"/>
      <c r="E33" s="26"/>
      <c r="F33" s="26"/>
      <c r="G33" s="26"/>
      <c r="H33" s="26"/>
      <c r="I33" s="26">
        <f>SUM(C33:G33)</f>
        <v>0</v>
      </c>
      <c r="J33" s="27">
        <f t="shared" si="0"/>
        <v>0</v>
      </c>
      <c r="K33" s="26"/>
      <c r="L33" s="26"/>
      <c r="M33" s="26"/>
      <c r="N33" s="26"/>
      <c r="O33" s="26"/>
      <c r="P33" s="26"/>
      <c r="Q33" s="26"/>
      <c r="R33" s="26"/>
      <c r="S33" s="26">
        <v>9</v>
      </c>
      <c r="T33" s="25"/>
      <c r="U33" s="26">
        <f t="shared" si="1"/>
        <v>9</v>
      </c>
      <c r="V33" s="27">
        <f t="shared" si="2"/>
        <v>0.62068965517241381</v>
      </c>
    </row>
    <row r="34" spans="2:22" ht="16.5" x14ac:dyDescent="0.3">
      <c r="B34" s="24" t="s">
        <v>367</v>
      </c>
      <c r="C34" s="26"/>
      <c r="D34" s="26"/>
      <c r="E34" s="26"/>
      <c r="F34" s="26"/>
      <c r="G34" s="26"/>
      <c r="H34" s="26"/>
      <c r="I34" s="26"/>
      <c r="J34" s="27"/>
      <c r="K34" s="26"/>
      <c r="L34" s="26"/>
      <c r="M34" s="26"/>
      <c r="N34" s="26"/>
      <c r="O34" s="26"/>
      <c r="P34" s="26"/>
      <c r="Q34" s="26"/>
      <c r="R34" s="26"/>
      <c r="S34" s="26"/>
      <c r="T34" s="25"/>
      <c r="U34" s="26"/>
      <c r="V34" s="27"/>
    </row>
    <row r="35" spans="2:22" ht="16.5" x14ac:dyDescent="0.3">
      <c r="B35" s="25" t="s">
        <v>368</v>
      </c>
      <c r="C35" s="26"/>
      <c r="D35" s="26"/>
      <c r="E35" s="26"/>
      <c r="F35" s="26">
        <v>121</v>
      </c>
      <c r="G35" s="26"/>
      <c r="H35" s="26"/>
      <c r="I35" s="26">
        <f>SUM(C35:G35)</f>
        <v>121</v>
      </c>
      <c r="J35" s="27">
        <f t="shared" si="0"/>
        <v>11.668273866923819</v>
      </c>
      <c r="K35" s="26"/>
      <c r="L35" s="26"/>
      <c r="M35" s="26"/>
      <c r="N35" s="26"/>
      <c r="O35" s="26"/>
      <c r="P35" s="26"/>
      <c r="Q35" s="26"/>
      <c r="R35" s="26"/>
      <c r="S35" s="26"/>
      <c r="T35" s="25"/>
      <c r="U35" s="26">
        <f t="shared" si="1"/>
        <v>0</v>
      </c>
      <c r="V35" s="27">
        <f t="shared" si="2"/>
        <v>0</v>
      </c>
    </row>
    <row r="36" spans="2:22" ht="16.5" x14ac:dyDescent="0.3">
      <c r="B36" s="25" t="s">
        <v>285</v>
      </c>
      <c r="C36" s="26"/>
      <c r="D36" s="26">
        <v>55</v>
      </c>
      <c r="E36" s="26"/>
      <c r="F36" s="26"/>
      <c r="G36" s="26"/>
      <c r="H36" s="26"/>
      <c r="I36" s="26">
        <f>SUM(C36:G36)</f>
        <v>55</v>
      </c>
      <c r="J36" s="27">
        <f t="shared" si="0"/>
        <v>5.303760848601736</v>
      </c>
      <c r="K36" s="26"/>
      <c r="L36" s="26">
        <v>283</v>
      </c>
      <c r="M36" s="26">
        <v>209</v>
      </c>
      <c r="N36" s="26">
        <v>247</v>
      </c>
      <c r="O36" s="26"/>
      <c r="P36" s="26"/>
      <c r="Q36" s="26"/>
      <c r="R36" s="26"/>
      <c r="S36" s="26"/>
      <c r="T36" s="25"/>
      <c r="U36" s="26">
        <f t="shared" si="1"/>
        <v>739</v>
      </c>
      <c r="V36" s="27">
        <f t="shared" si="2"/>
        <v>50.96551724137931</v>
      </c>
    </row>
    <row r="37" spans="2:22" ht="16.5" x14ac:dyDescent="0.3">
      <c r="B37" s="25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5"/>
      <c r="U37" s="26"/>
      <c r="V37" s="27"/>
    </row>
    <row r="38" spans="2:22" ht="16.5" x14ac:dyDescent="0.3">
      <c r="B38" s="25" t="s">
        <v>343</v>
      </c>
      <c r="C38" s="26">
        <f>SUM(C7:C36)</f>
        <v>171</v>
      </c>
      <c r="D38" s="26">
        <f t="shared" ref="D38:S38" si="3">SUM(D7:D36)</f>
        <v>310</v>
      </c>
      <c r="E38" s="26">
        <f t="shared" si="3"/>
        <v>118</v>
      </c>
      <c r="F38" s="26">
        <f t="shared" si="3"/>
        <v>196</v>
      </c>
      <c r="G38" s="26">
        <f t="shared" si="3"/>
        <v>242</v>
      </c>
      <c r="H38" s="26"/>
      <c r="I38" s="26">
        <f>SUM(C38:G38)</f>
        <v>1037</v>
      </c>
      <c r="J38" s="27">
        <f t="shared" si="0"/>
        <v>100</v>
      </c>
      <c r="K38" s="26"/>
      <c r="L38" s="26">
        <f>SUM(L7:L36)</f>
        <v>443</v>
      </c>
      <c r="M38" s="26">
        <f t="shared" si="3"/>
        <v>385</v>
      </c>
      <c r="N38" s="26">
        <f>SUM(N7:N36)</f>
        <v>317</v>
      </c>
      <c r="O38" s="26">
        <f>SUM(O7:O36)</f>
        <v>57</v>
      </c>
      <c r="P38" s="26">
        <f t="shared" si="3"/>
        <v>76</v>
      </c>
      <c r="Q38" s="26">
        <f t="shared" si="3"/>
        <v>37</v>
      </c>
      <c r="R38" s="26">
        <f>SUM(R7:R36)</f>
        <v>41</v>
      </c>
      <c r="S38" s="26">
        <f t="shared" si="3"/>
        <v>94</v>
      </c>
      <c r="T38" s="25"/>
      <c r="U38" s="26">
        <f t="shared" si="1"/>
        <v>1450</v>
      </c>
      <c r="V38" s="27">
        <f t="shared" si="2"/>
        <v>100</v>
      </c>
    </row>
    <row r="39" spans="2:22" ht="16.5" x14ac:dyDescent="0.3"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2:22" ht="16.5" x14ac:dyDescent="0.3">
      <c r="B40" s="25" t="s">
        <v>369</v>
      </c>
      <c r="C40" s="26">
        <f>COUNT(C7:C36)</f>
        <v>9</v>
      </c>
      <c r="D40" s="26">
        <f t="shared" ref="D40:S40" si="4">COUNT(D7:D36)</f>
        <v>4</v>
      </c>
      <c r="E40" s="26">
        <f t="shared" si="4"/>
        <v>7</v>
      </c>
      <c r="F40" s="26">
        <f t="shared" si="4"/>
        <v>7</v>
      </c>
      <c r="G40" s="26">
        <f t="shared" si="4"/>
        <v>9</v>
      </c>
      <c r="H40" s="26"/>
      <c r="I40" s="26">
        <v>14</v>
      </c>
      <c r="J40" s="26"/>
      <c r="K40" s="26"/>
      <c r="L40" s="26">
        <f t="shared" si="4"/>
        <v>4</v>
      </c>
      <c r="M40" s="26">
        <f t="shared" si="4"/>
        <v>3</v>
      </c>
      <c r="N40" s="26">
        <f t="shared" si="4"/>
        <v>2</v>
      </c>
      <c r="O40" s="26">
        <f t="shared" si="4"/>
        <v>3</v>
      </c>
      <c r="P40" s="26">
        <f t="shared" si="4"/>
        <v>3</v>
      </c>
      <c r="Q40" s="26">
        <f t="shared" si="4"/>
        <v>3</v>
      </c>
      <c r="R40" s="26">
        <f t="shared" si="4"/>
        <v>6</v>
      </c>
      <c r="S40" s="26">
        <f t="shared" si="4"/>
        <v>11</v>
      </c>
      <c r="T40" s="25"/>
      <c r="U40" s="26">
        <v>17</v>
      </c>
      <c r="V40" s="26"/>
    </row>
    <row r="41" spans="2:22" ht="16.5" x14ac:dyDescent="0.3">
      <c r="B41" s="29" t="s">
        <v>370</v>
      </c>
      <c r="C41" s="30">
        <v>1915</v>
      </c>
      <c r="D41" s="30">
        <v>2346</v>
      </c>
      <c r="E41" s="30">
        <v>1143</v>
      </c>
      <c r="F41" s="30">
        <v>1514</v>
      </c>
      <c r="G41" s="30">
        <v>3260</v>
      </c>
      <c r="H41" s="30"/>
      <c r="I41" s="30">
        <f>SUM(C41:G41)</f>
        <v>10178</v>
      </c>
      <c r="J41" s="30"/>
      <c r="K41" s="30"/>
      <c r="L41" s="30">
        <v>1525</v>
      </c>
      <c r="M41" s="30">
        <v>1906</v>
      </c>
      <c r="N41" s="30">
        <v>1123</v>
      </c>
      <c r="O41" s="30">
        <v>1353</v>
      </c>
      <c r="P41" s="30">
        <v>928</v>
      </c>
      <c r="Q41" s="30">
        <v>805</v>
      </c>
      <c r="R41" s="30">
        <v>1580</v>
      </c>
      <c r="S41" s="30">
        <v>1823</v>
      </c>
      <c r="T41" s="30"/>
      <c r="U41" s="30">
        <f>SUM(L41:S41)</f>
        <v>11043</v>
      </c>
      <c r="V41" s="29"/>
    </row>
  </sheetData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DEB34-BF0F-404D-AAC9-2466D9A3BDDA}">
  <dimension ref="B1:V56"/>
  <sheetViews>
    <sheetView tabSelected="1" workbookViewId="0">
      <selection activeCell="B3" sqref="B3"/>
    </sheetView>
  </sheetViews>
  <sheetFormatPr defaultColWidth="11" defaultRowHeight="15.75" x14ac:dyDescent="0.25"/>
  <cols>
    <col min="2" max="2" width="21.625" customWidth="1"/>
    <col min="8" max="8" width="6.125" customWidth="1"/>
    <col min="11" max="11" width="5.125" customWidth="1"/>
    <col min="20" max="20" width="6.375" customWidth="1"/>
  </cols>
  <sheetData>
    <row r="1" spans="2:22" ht="18" x14ac:dyDescent="0.35">
      <c r="B1" s="11" t="s">
        <v>373</v>
      </c>
    </row>
    <row r="3" spans="2:22" ht="20.100000000000001" customHeight="1" thickBot="1" x14ac:dyDescent="0.4">
      <c r="B3" s="10"/>
      <c r="C3" s="31" t="s">
        <v>298</v>
      </c>
      <c r="D3" s="31"/>
      <c r="E3" s="31"/>
      <c r="F3" s="31"/>
      <c r="G3" s="31"/>
      <c r="H3" s="6"/>
      <c r="I3" s="6" t="s">
        <v>299</v>
      </c>
      <c r="J3" s="6" t="s">
        <v>300</v>
      </c>
      <c r="K3" s="10"/>
      <c r="L3" s="31" t="s">
        <v>301</v>
      </c>
      <c r="M3" s="31"/>
      <c r="N3" s="31"/>
      <c r="O3" s="31"/>
      <c r="P3" s="31"/>
      <c r="Q3" s="31"/>
      <c r="R3" s="31"/>
      <c r="S3" s="31"/>
      <c r="T3" s="10"/>
      <c r="U3" s="6" t="s">
        <v>299</v>
      </c>
      <c r="V3" s="6" t="s">
        <v>300</v>
      </c>
    </row>
    <row r="4" spans="2:22" ht="20.100000000000001" customHeight="1" x14ac:dyDescent="0.35">
      <c r="B4" s="7" t="s">
        <v>299</v>
      </c>
      <c r="C4" s="17">
        <v>1</v>
      </c>
      <c r="D4" s="17">
        <v>2</v>
      </c>
      <c r="E4" s="17">
        <v>3</v>
      </c>
      <c r="F4" s="17">
        <v>4</v>
      </c>
      <c r="G4" s="17">
        <v>5</v>
      </c>
      <c r="H4" s="7"/>
      <c r="I4" s="7" t="s">
        <v>302</v>
      </c>
      <c r="J4" s="7" t="s">
        <v>303</v>
      </c>
      <c r="K4" s="7"/>
      <c r="L4" s="17">
        <v>1</v>
      </c>
      <c r="M4" s="17">
        <v>2</v>
      </c>
      <c r="N4" s="17">
        <v>3</v>
      </c>
      <c r="O4" s="17">
        <v>4</v>
      </c>
      <c r="P4" s="17">
        <v>5</v>
      </c>
      <c r="Q4" s="17">
        <v>6</v>
      </c>
      <c r="R4" s="17">
        <v>7</v>
      </c>
      <c r="S4" s="17">
        <v>8</v>
      </c>
      <c r="T4" s="18"/>
      <c r="U4" s="7" t="s">
        <v>302</v>
      </c>
      <c r="V4" s="7" t="s">
        <v>303</v>
      </c>
    </row>
    <row r="5" spans="2:22" ht="20.100000000000001" customHeight="1" x14ac:dyDescent="0.35">
      <c r="B5" s="12" t="s">
        <v>304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2"/>
      <c r="U5" s="2"/>
      <c r="V5" s="2"/>
    </row>
    <row r="6" spans="2:22" ht="20.100000000000001" customHeight="1" x14ac:dyDescent="0.35">
      <c r="B6" s="12" t="s">
        <v>305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2"/>
      <c r="U6" s="2"/>
      <c r="V6" s="2"/>
    </row>
    <row r="7" spans="2:22" ht="20.100000000000001" customHeight="1" x14ac:dyDescent="0.35">
      <c r="B7" s="13" t="s">
        <v>306</v>
      </c>
      <c r="C7" s="3"/>
      <c r="D7" s="3"/>
      <c r="E7" s="3"/>
      <c r="F7" s="3"/>
      <c r="G7" s="3"/>
      <c r="H7" s="3"/>
      <c r="I7" s="3">
        <f>SUM(C7:G7)</f>
        <v>0</v>
      </c>
      <c r="J7" s="14">
        <f>100*(I7/4238)</f>
        <v>0</v>
      </c>
      <c r="K7" s="3"/>
      <c r="L7" s="3"/>
      <c r="M7" s="3"/>
      <c r="N7" s="3">
        <v>3</v>
      </c>
      <c r="O7" s="3"/>
      <c r="P7" s="3"/>
      <c r="Q7" s="3"/>
      <c r="R7" s="3"/>
      <c r="S7" s="3"/>
      <c r="T7" s="2"/>
      <c r="U7" s="3">
        <f>SUM(L7:S7)</f>
        <v>3</v>
      </c>
      <c r="V7" s="14">
        <f>100*(U7/6965)</f>
        <v>4.3072505384063174E-2</v>
      </c>
    </row>
    <row r="8" spans="2:22" ht="20.100000000000001" customHeight="1" x14ac:dyDescent="0.35">
      <c r="B8" s="13" t="s">
        <v>307</v>
      </c>
      <c r="C8" s="3">
        <v>1</v>
      </c>
      <c r="D8" s="3"/>
      <c r="E8" s="3"/>
      <c r="F8" s="3"/>
      <c r="G8" s="3"/>
      <c r="H8" s="3"/>
      <c r="I8" s="3">
        <f t="shared" ref="I8:I54" si="0">SUM(C8:G8)</f>
        <v>1</v>
      </c>
      <c r="J8" s="14">
        <f t="shared" ref="J8:J54" si="1">100*(I8/4238)</f>
        <v>2.3596035865974516E-2</v>
      </c>
      <c r="K8" s="3"/>
      <c r="L8" s="3"/>
      <c r="M8" s="3"/>
      <c r="N8" s="3"/>
      <c r="O8" s="3"/>
      <c r="P8" s="3"/>
      <c r="Q8" s="3"/>
      <c r="R8" s="3"/>
      <c r="S8" s="3"/>
      <c r="T8" s="2"/>
      <c r="U8" s="3">
        <f t="shared" ref="U8:U54" si="2">SUM(L8:S8)</f>
        <v>0</v>
      </c>
      <c r="V8" s="14">
        <f t="shared" ref="V8:V54" si="3">100*(U8/6965)</f>
        <v>0</v>
      </c>
    </row>
    <row r="9" spans="2:22" ht="20.100000000000001" customHeight="1" x14ac:dyDescent="0.35">
      <c r="B9" s="12" t="s">
        <v>308</v>
      </c>
      <c r="C9" s="3"/>
      <c r="D9" s="3"/>
      <c r="E9" s="3"/>
      <c r="F9" s="3"/>
      <c r="G9" s="3"/>
      <c r="H9" s="3"/>
      <c r="I9" s="3"/>
      <c r="J9" s="14"/>
      <c r="K9" s="3"/>
      <c r="L9" s="3"/>
      <c r="M9" s="3"/>
      <c r="N9" s="3"/>
      <c r="O9" s="3"/>
      <c r="P9" s="3"/>
      <c r="Q9" s="3"/>
      <c r="R9" s="3"/>
      <c r="S9" s="3"/>
      <c r="T9" s="2"/>
      <c r="U9" s="3"/>
      <c r="V9" s="14"/>
    </row>
    <row r="10" spans="2:22" ht="20.100000000000001" customHeight="1" x14ac:dyDescent="0.35">
      <c r="B10" s="13" t="s">
        <v>289</v>
      </c>
      <c r="C10" s="3">
        <v>78</v>
      </c>
      <c r="D10" s="3">
        <v>288</v>
      </c>
      <c r="E10" s="3">
        <v>158</v>
      </c>
      <c r="F10" s="3">
        <v>29</v>
      </c>
      <c r="G10" s="3">
        <v>565</v>
      </c>
      <c r="H10" s="3"/>
      <c r="I10" s="3">
        <f t="shared" si="0"/>
        <v>1118</v>
      </c>
      <c r="J10" s="14">
        <f t="shared" si="1"/>
        <v>26.380368098159508</v>
      </c>
      <c r="K10" s="3"/>
      <c r="L10" s="3">
        <v>461</v>
      </c>
      <c r="M10" s="3">
        <v>330</v>
      </c>
      <c r="N10" s="3">
        <v>33</v>
      </c>
      <c r="O10" s="3">
        <v>366</v>
      </c>
      <c r="P10" s="3">
        <v>17</v>
      </c>
      <c r="Q10" s="3">
        <v>64</v>
      </c>
      <c r="R10" s="3">
        <v>8</v>
      </c>
      <c r="S10" s="3">
        <v>49</v>
      </c>
      <c r="T10" s="2"/>
      <c r="U10" s="3">
        <f t="shared" si="2"/>
        <v>1328</v>
      </c>
      <c r="V10" s="14">
        <f t="shared" si="3"/>
        <v>19.066762383345299</v>
      </c>
    </row>
    <row r="11" spans="2:22" ht="20.100000000000001" customHeight="1" x14ac:dyDescent="0.35">
      <c r="B11" s="13" t="s">
        <v>309</v>
      </c>
      <c r="C11" s="3">
        <v>1</v>
      </c>
      <c r="D11" s="3"/>
      <c r="E11" s="3"/>
      <c r="F11" s="3"/>
      <c r="G11" s="3"/>
      <c r="H11" s="3"/>
      <c r="I11" s="3">
        <f t="shared" si="0"/>
        <v>1</v>
      </c>
      <c r="J11" s="14">
        <f t="shared" si="1"/>
        <v>2.3596035865974516E-2</v>
      </c>
      <c r="K11" s="3"/>
      <c r="L11" s="3"/>
      <c r="M11" s="3"/>
      <c r="N11" s="3"/>
      <c r="O11" s="3"/>
      <c r="P11" s="3"/>
      <c r="Q11" s="3">
        <v>7</v>
      </c>
      <c r="R11" s="3">
        <v>23</v>
      </c>
      <c r="S11" s="3"/>
      <c r="T11" s="2"/>
      <c r="U11" s="3">
        <f t="shared" si="2"/>
        <v>30</v>
      </c>
      <c r="V11" s="14">
        <f t="shared" si="3"/>
        <v>0.4307250538406317</v>
      </c>
    </row>
    <row r="12" spans="2:22" ht="20.100000000000001" customHeight="1" x14ac:dyDescent="0.35">
      <c r="B12" s="13" t="s">
        <v>290</v>
      </c>
      <c r="C12" s="3"/>
      <c r="D12" s="3">
        <v>1</v>
      </c>
      <c r="E12" s="3"/>
      <c r="F12" s="3">
        <v>1</v>
      </c>
      <c r="G12" s="3">
        <v>32</v>
      </c>
      <c r="H12" s="3"/>
      <c r="I12" s="3">
        <f t="shared" si="0"/>
        <v>34</v>
      </c>
      <c r="J12" s="14">
        <f t="shared" si="1"/>
        <v>0.80226521944313356</v>
      </c>
      <c r="K12" s="3"/>
      <c r="L12" s="3">
        <v>210</v>
      </c>
      <c r="M12" s="3">
        <v>812</v>
      </c>
      <c r="N12" s="3">
        <v>2</v>
      </c>
      <c r="O12" s="3"/>
      <c r="P12" s="3"/>
      <c r="Q12" s="3"/>
      <c r="R12" s="3"/>
      <c r="S12" s="3"/>
      <c r="T12" s="2"/>
      <c r="U12" s="3">
        <f t="shared" si="2"/>
        <v>1024</v>
      </c>
      <c r="V12" s="14">
        <f t="shared" si="3"/>
        <v>14.702081837760231</v>
      </c>
    </row>
    <row r="13" spans="2:22" ht="20.100000000000001" customHeight="1" x14ac:dyDescent="0.35">
      <c r="B13" s="13" t="s">
        <v>291</v>
      </c>
      <c r="C13" s="3">
        <v>7</v>
      </c>
      <c r="D13" s="3">
        <v>127</v>
      </c>
      <c r="E13" s="3"/>
      <c r="F13" s="3"/>
      <c r="G13" s="3">
        <v>161</v>
      </c>
      <c r="H13" s="3"/>
      <c r="I13" s="3">
        <f t="shared" si="0"/>
        <v>295</v>
      </c>
      <c r="J13" s="14">
        <f t="shared" si="1"/>
        <v>6.9608305804624822</v>
      </c>
      <c r="K13" s="3"/>
      <c r="L13" s="3"/>
      <c r="M13" s="3"/>
      <c r="N13" s="3"/>
      <c r="O13" s="3">
        <v>2</v>
      </c>
      <c r="P13" s="3"/>
      <c r="Q13" s="3">
        <v>1</v>
      </c>
      <c r="R13" s="3"/>
      <c r="S13" s="3"/>
      <c r="T13" s="2"/>
      <c r="U13" s="3">
        <f t="shared" si="2"/>
        <v>3</v>
      </c>
      <c r="V13" s="14">
        <f t="shared" si="3"/>
        <v>4.3072505384063174E-2</v>
      </c>
    </row>
    <row r="14" spans="2:22" ht="20.100000000000001" customHeight="1" x14ac:dyDescent="0.35">
      <c r="B14" s="12" t="s">
        <v>310</v>
      </c>
      <c r="C14" s="3"/>
      <c r="D14" s="3"/>
      <c r="E14" s="3"/>
      <c r="F14" s="3"/>
      <c r="G14" s="3"/>
      <c r="H14" s="3"/>
      <c r="I14" s="3"/>
      <c r="J14" s="14"/>
      <c r="K14" s="3"/>
      <c r="L14" s="3"/>
      <c r="M14" s="3"/>
      <c r="N14" s="3"/>
      <c r="O14" s="3"/>
      <c r="P14" s="3"/>
      <c r="Q14" s="3"/>
      <c r="R14" s="3"/>
      <c r="S14" s="3"/>
      <c r="T14" s="2"/>
      <c r="U14" s="3"/>
      <c r="V14" s="14"/>
    </row>
    <row r="15" spans="2:22" ht="20.100000000000001" customHeight="1" x14ac:dyDescent="0.35">
      <c r="B15" s="13" t="s">
        <v>311</v>
      </c>
      <c r="C15" s="3"/>
      <c r="D15" s="3"/>
      <c r="E15" s="3">
        <v>6</v>
      </c>
      <c r="F15" s="3">
        <v>2</v>
      </c>
      <c r="G15" s="3"/>
      <c r="H15" s="3"/>
      <c r="I15" s="3">
        <f t="shared" si="0"/>
        <v>8</v>
      </c>
      <c r="J15" s="14">
        <f t="shared" si="1"/>
        <v>0.18876828692779613</v>
      </c>
      <c r="K15" s="3"/>
      <c r="L15" s="3">
        <v>6</v>
      </c>
      <c r="M15" s="3">
        <v>44</v>
      </c>
      <c r="N15" s="3"/>
      <c r="O15" s="3"/>
      <c r="P15" s="3"/>
      <c r="Q15" s="3"/>
      <c r="R15" s="3"/>
      <c r="S15" s="3"/>
      <c r="T15" s="2"/>
      <c r="U15" s="3">
        <f t="shared" si="2"/>
        <v>50</v>
      </c>
      <c r="V15" s="14">
        <f t="shared" si="3"/>
        <v>0.71787508973438618</v>
      </c>
    </row>
    <row r="16" spans="2:22" ht="20.100000000000001" customHeight="1" x14ac:dyDescent="0.35">
      <c r="B16" s="13" t="s">
        <v>296</v>
      </c>
      <c r="C16" s="3">
        <v>187</v>
      </c>
      <c r="D16" s="3">
        <v>32</v>
      </c>
      <c r="E16" s="3">
        <v>34</v>
      </c>
      <c r="F16" s="3">
        <v>1162</v>
      </c>
      <c r="G16" s="3">
        <v>65</v>
      </c>
      <c r="H16" s="3"/>
      <c r="I16" s="3">
        <f t="shared" si="0"/>
        <v>1480</v>
      </c>
      <c r="J16" s="14">
        <f t="shared" si="1"/>
        <v>34.922133081642279</v>
      </c>
      <c r="K16" s="3"/>
      <c r="L16" s="3">
        <v>3</v>
      </c>
      <c r="M16" s="3">
        <v>71</v>
      </c>
      <c r="N16" s="3">
        <v>18</v>
      </c>
      <c r="O16" s="3">
        <v>40</v>
      </c>
      <c r="P16" s="3">
        <v>8</v>
      </c>
      <c r="Q16" s="3">
        <v>22</v>
      </c>
      <c r="R16" s="3">
        <v>13</v>
      </c>
      <c r="S16" s="3">
        <v>7</v>
      </c>
      <c r="T16" s="2"/>
      <c r="U16" s="3">
        <f t="shared" si="2"/>
        <v>182</v>
      </c>
      <c r="V16" s="14">
        <f t="shared" si="3"/>
        <v>2.613065326633166</v>
      </c>
    </row>
    <row r="17" spans="2:22" ht="20.100000000000001" customHeight="1" x14ac:dyDescent="0.35">
      <c r="B17" s="13" t="s">
        <v>312</v>
      </c>
      <c r="C17" s="3"/>
      <c r="D17" s="3"/>
      <c r="E17" s="3"/>
      <c r="F17" s="3"/>
      <c r="G17" s="3"/>
      <c r="H17" s="3"/>
      <c r="I17" s="3">
        <f t="shared" si="0"/>
        <v>0</v>
      </c>
      <c r="J17" s="14">
        <f t="shared" si="1"/>
        <v>0</v>
      </c>
      <c r="K17" s="3"/>
      <c r="L17" s="3"/>
      <c r="M17" s="3"/>
      <c r="N17" s="3">
        <v>1</v>
      </c>
      <c r="O17" s="3"/>
      <c r="P17" s="3"/>
      <c r="Q17" s="3"/>
      <c r="R17" s="3"/>
      <c r="S17" s="3"/>
      <c r="T17" s="2"/>
      <c r="U17" s="3">
        <f t="shared" si="2"/>
        <v>1</v>
      </c>
      <c r="V17" s="14">
        <f t="shared" si="3"/>
        <v>1.4357501794687725E-2</v>
      </c>
    </row>
    <row r="18" spans="2:22" ht="20.100000000000001" customHeight="1" x14ac:dyDescent="0.35">
      <c r="B18" s="13" t="s">
        <v>313</v>
      </c>
      <c r="C18" s="3">
        <v>10</v>
      </c>
      <c r="D18" s="3">
        <v>6</v>
      </c>
      <c r="E18" s="3"/>
      <c r="F18" s="3">
        <v>1</v>
      </c>
      <c r="G18" s="3">
        <v>62</v>
      </c>
      <c r="H18" s="3"/>
      <c r="I18" s="3">
        <f t="shared" si="0"/>
        <v>79</v>
      </c>
      <c r="J18" s="14">
        <f t="shared" si="1"/>
        <v>1.8640868334119869</v>
      </c>
      <c r="K18" s="3"/>
      <c r="L18" s="3">
        <v>5</v>
      </c>
      <c r="M18" s="3"/>
      <c r="N18" s="3">
        <v>142</v>
      </c>
      <c r="O18" s="3">
        <v>10</v>
      </c>
      <c r="P18" s="3">
        <v>21</v>
      </c>
      <c r="Q18" s="3">
        <v>5</v>
      </c>
      <c r="R18" s="3">
        <v>95</v>
      </c>
      <c r="S18" s="3">
        <v>46</v>
      </c>
      <c r="T18" s="2"/>
      <c r="U18" s="3">
        <f t="shared" si="2"/>
        <v>324</v>
      </c>
      <c r="V18" s="14">
        <f t="shared" si="3"/>
        <v>4.6518305814788228</v>
      </c>
    </row>
    <row r="19" spans="2:22" ht="20.100000000000001" customHeight="1" x14ac:dyDescent="0.35">
      <c r="B19" s="13" t="s">
        <v>314</v>
      </c>
      <c r="C19" s="3"/>
      <c r="D19" s="3"/>
      <c r="E19" s="3"/>
      <c r="F19" s="3"/>
      <c r="G19" s="3"/>
      <c r="H19" s="3"/>
      <c r="I19" s="3">
        <f t="shared" si="0"/>
        <v>0</v>
      </c>
      <c r="J19" s="14">
        <f t="shared" si="1"/>
        <v>0</v>
      </c>
      <c r="K19" s="3"/>
      <c r="L19" s="3"/>
      <c r="M19" s="3"/>
      <c r="N19" s="3">
        <v>2</v>
      </c>
      <c r="O19" s="3"/>
      <c r="P19" s="3"/>
      <c r="Q19" s="3"/>
      <c r="R19" s="3"/>
      <c r="S19" s="3"/>
      <c r="T19" s="2"/>
      <c r="U19" s="3">
        <f t="shared" si="2"/>
        <v>2</v>
      </c>
      <c r="V19" s="14">
        <f t="shared" si="3"/>
        <v>2.8715003589375451E-2</v>
      </c>
    </row>
    <row r="20" spans="2:22" ht="20.100000000000001" customHeight="1" x14ac:dyDescent="0.35">
      <c r="B20" s="13" t="s">
        <v>315</v>
      </c>
      <c r="C20" s="3">
        <v>2</v>
      </c>
      <c r="D20" s="3">
        <v>2</v>
      </c>
      <c r="E20" s="3"/>
      <c r="F20" s="3"/>
      <c r="G20" s="3">
        <v>1</v>
      </c>
      <c r="H20" s="3"/>
      <c r="I20" s="3">
        <f t="shared" si="0"/>
        <v>5</v>
      </c>
      <c r="J20" s="14">
        <f t="shared" si="1"/>
        <v>0.11798017932987258</v>
      </c>
      <c r="K20" s="3"/>
      <c r="L20" s="3"/>
      <c r="M20" s="3">
        <v>1</v>
      </c>
      <c r="N20" s="3"/>
      <c r="O20" s="3">
        <v>3</v>
      </c>
      <c r="P20" s="3">
        <v>1</v>
      </c>
      <c r="Q20" s="3">
        <v>1</v>
      </c>
      <c r="R20" s="3"/>
      <c r="S20" s="3">
        <v>4</v>
      </c>
      <c r="T20" s="2"/>
      <c r="U20" s="3">
        <f t="shared" si="2"/>
        <v>10</v>
      </c>
      <c r="V20" s="14">
        <f t="shared" si="3"/>
        <v>0.14357501794687724</v>
      </c>
    </row>
    <row r="21" spans="2:22" ht="20.100000000000001" customHeight="1" x14ac:dyDescent="0.35">
      <c r="B21" s="12" t="s">
        <v>316</v>
      </c>
      <c r="C21" s="3"/>
      <c r="D21" s="3"/>
      <c r="E21" s="3"/>
      <c r="F21" s="3"/>
      <c r="G21" s="3"/>
      <c r="H21" s="3"/>
      <c r="I21" s="3"/>
      <c r="J21" s="14"/>
      <c r="K21" s="3"/>
      <c r="L21" s="3"/>
      <c r="M21" s="3"/>
      <c r="N21" s="3"/>
      <c r="O21" s="3"/>
      <c r="P21" s="3"/>
      <c r="Q21" s="3"/>
      <c r="R21" s="3"/>
      <c r="S21" s="3"/>
      <c r="T21" s="2"/>
      <c r="U21" s="3"/>
      <c r="V21" s="14"/>
    </row>
    <row r="22" spans="2:22" ht="20.100000000000001" customHeight="1" x14ac:dyDescent="0.35">
      <c r="B22" s="13" t="s">
        <v>317</v>
      </c>
      <c r="C22" s="3"/>
      <c r="D22" s="3"/>
      <c r="E22" s="3"/>
      <c r="F22" s="3"/>
      <c r="G22" s="3"/>
      <c r="H22" s="3"/>
      <c r="I22" s="3">
        <f t="shared" si="0"/>
        <v>0</v>
      </c>
      <c r="J22" s="14">
        <f t="shared" si="1"/>
        <v>0</v>
      </c>
      <c r="K22" s="3"/>
      <c r="L22" s="3"/>
      <c r="M22" s="3">
        <v>2</v>
      </c>
      <c r="N22" s="3"/>
      <c r="O22" s="3"/>
      <c r="P22" s="3"/>
      <c r="Q22" s="3"/>
      <c r="R22" s="3"/>
      <c r="S22" s="3"/>
      <c r="T22" s="2"/>
      <c r="U22" s="3">
        <f t="shared" si="2"/>
        <v>2</v>
      </c>
      <c r="V22" s="14">
        <f t="shared" si="3"/>
        <v>2.8715003589375451E-2</v>
      </c>
    </row>
    <row r="23" spans="2:22" ht="20.100000000000001" customHeight="1" x14ac:dyDescent="0.35">
      <c r="B23" s="13" t="s">
        <v>318</v>
      </c>
      <c r="C23" s="3">
        <v>8</v>
      </c>
      <c r="D23" s="3">
        <v>3</v>
      </c>
      <c r="E23" s="3"/>
      <c r="F23" s="3"/>
      <c r="G23" s="3"/>
      <c r="H23" s="3"/>
      <c r="I23" s="3">
        <f t="shared" si="0"/>
        <v>11</v>
      </c>
      <c r="J23" s="14">
        <f t="shared" si="1"/>
        <v>0.25955639452571966</v>
      </c>
      <c r="K23" s="3"/>
      <c r="L23" s="3"/>
      <c r="M23" s="3"/>
      <c r="N23" s="3"/>
      <c r="O23" s="3"/>
      <c r="P23" s="3"/>
      <c r="Q23" s="3"/>
      <c r="R23" s="3"/>
      <c r="S23" s="3"/>
      <c r="T23" s="2"/>
      <c r="U23" s="3">
        <f t="shared" si="2"/>
        <v>0</v>
      </c>
      <c r="V23" s="14">
        <f t="shared" si="3"/>
        <v>0</v>
      </c>
    </row>
    <row r="24" spans="2:22" ht="20.100000000000001" customHeight="1" x14ac:dyDescent="0.35">
      <c r="B24" s="12" t="s">
        <v>319</v>
      </c>
      <c r="C24" s="3"/>
      <c r="D24" s="3"/>
      <c r="E24" s="3"/>
      <c r="F24" s="3"/>
      <c r="G24" s="3"/>
      <c r="H24" s="3"/>
      <c r="I24" s="3"/>
      <c r="J24" s="14"/>
      <c r="K24" s="3"/>
      <c r="L24" s="3"/>
      <c r="M24" s="3"/>
      <c r="N24" s="3"/>
      <c r="O24" s="3"/>
      <c r="P24" s="3"/>
      <c r="Q24" s="3"/>
      <c r="R24" s="3"/>
      <c r="S24" s="3"/>
      <c r="T24" s="2"/>
      <c r="U24" s="3"/>
      <c r="V24" s="14"/>
    </row>
    <row r="25" spans="2:22" ht="20.100000000000001" customHeight="1" x14ac:dyDescent="0.35">
      <c r="B25" s="13" t="s">
        <v>292</v>
      </c>
      <c r="C25" s="3">
        <v>19</v>
      </c>
      <c r="D25" s="3"/>
      <c r="E25" s="3"/>
      <c r="F25" s="3"/>
      <c r="G25" s="3">
        <v>9</v>
      </c>
      <c r="H25" s="3"/>
      <c r="I25" s="3">
        <f t="shared" si="0"/>
        <v>28</v>
      </c>
      <c r="J25" s="14">
        <f t="shared" si="1"/>
        <v>0.66068900424728649</v>
      </c>
      <c r="K25" s="3"/>
      <c r="L25" s="3"/>
      <c r="M25" s="3"/>
      <c r="N25" s="3"/>
      <c r="O25" s="3">
        <v>1</v>
      </c>
      <c r="P25" s="3"/>
      <c r="Q25" s="3"/>
      <c r="R25" s="3"/>
      <c r="S25" s="3"/>
      <c r="T25" s="2"/>
      <c r="U25" s="3">
        <f t="shared" si="2"/>
        <v>1</v>
      </c>
      <c r="V25" s="14">
        <f t="shared" si="3"/>
        <v>1.4357501794687725E-2</v>
      </c>
    </row>
    <row r="26" spans="2:22" ht="20.100000000000001" customHeight="1" x14ac:dyDescent="0.35">
      <c r="B26" s="13" t="s">
        <v>320</v>
      </c>
      <c r="C26" s="3">
        <v>107</v>
      </c>
      <c r="D26" s="3">
        <v>34</v>
      </c>
      <c r="E26" s="3">
        <v>65</v>
      </c>
      <c r="F26" s="3">
        <v>4</v>
      </c>
      <c r="G26" s="3">
        <v>105</v>
      </c>
      <c r="H26" s="3"/>
      <c r="I26" s="3">
        <f t="shared" si="0"/>
        <v>315</v>
      </c>
      <c r="J26" s="14">
        <f t="shared" si="1"/>
        <v>7.432751297781973</v>
      </c>
      <c r="K26" s="3"/>
      <c r="L26" s="3">
        <v>2</v>
      </c>
      <c r="M26" s="3">
        <v>7</v>
      </c>
      <c r="N26" s="3">
        <v>34</v>
      </c>
      <c r="O26" s="3">
        <v>68</v>
      </c>
      <c r="P26" s="3">
        <v>76</v>
      </c>
      <c r="Q26" s="3">
        <v>1</v>
      </c>
      <c r="R26" s="3">
        <v>1</v>
      </c>
      <c r="S26" s="3">
        <v>6</v>
      </c>
      <c r="T26" s="2"/>
      <c r="U26" s="3">
        <f t="shared" si="2"/>
        <v>195</v>
      </c>
      <c r="V26" s="14">
        <f t="shared" si="3"/>
        <v>2.7997128499641062</v>
      </c>
    </row>
    <row r="27" spans="2:22" ht="20.100000000000001" customHeight="1" x14ac:dyDescent="0.35">
      <c r="B27" s="13" t="s">
        <v>321</v>
      </c>
      <c r="C27" s="3">
        <v>2</v>
      </c>
      <c r="D27" s="3"/>
      <c r="E27" s="3"/>
      <c r="F27" s="3"/>
      <c r="G27" s="3"/>
      <c r="H27" s="3"/>
      <c r="I27" s="3">
        <f t="shared" si="0"/>
        <v>2</v>
      </c>
      <c r="J27" s="14">
        <f t="shared" si="1"/>
        <v>4.7192071731949031E-2</v>
      </c>
      <c r="K27" s="3"/>
      <c r="L27" s="3">
        <v>5</v>
      </c>
      <c r="M27" s="3">
        <v>2</v>
      </c>
      <c r="N27" s="3">
        <v>7</v>
      </c>
      <c r="O27" s="3">
        <v>2</v>
      </c>
      <c r="P27" s="3">
        <v>1</v>
      </c>
      <c r="Q27" s="3"/>
      <c r="R27" s="3"/>
      <c r="S27" s="3"/>
      <c r="T27" s="2"/>
      <c r="U27" s="3">
        <f t="shared" si="2"/>
        <v>17</v>
      </c>
      <c r="V27" s="14">
        <f t="shared" si="3"/>
        <v>0.2440775305096913</v>
      </c>
    </row>
    <row r="28" spans="2:22" ht="20.100000000000001" customHeight="1" x14ac:dyDescent="0.35">
      <c r="B28" s="13" t="s">
        <v>322</v>
      </c>
      <c r="C28" s="3"/>
      <c r="D28" s="3"/>
      <c r="E28" s="3"/>
      <c r="F28" s="3"/>
      <c r="G28" s="3"/>
      <c r="H28" s="3"/>
      <c r="I28" s="3">
        <f t="shared" si="0"/>
        <v>0</v>
      </c>
      <c r="J28" s="14">
        <f t="shared" si="1"/>
        <v>0</v>
      </c>
      <c r="K28" s="3"/>
      <c r="L28" s="3"/>
      <c r="M28" s="3"/>
      <c r="N28" s="3">
        <v>4</v>
      </c>
      <c r="O28" s="3"/>
      <c r="P28" s="3"/>
      <c r="Q28" s="3"/>
      <c r="R28" s="3"/>
      <c r="S28" s="3"/>
      <c r="T28" s="2"/>
      <c r="U28" s="3">
        <f t="shared" si="2"/>
        <v>4</v>
      </c>
      <c r="V28" s="14">
        <f t="shared" si="3"/>
        <v>5.7430007178750901E-2</v>
      </c>
    </row>
    <row r="29" spans="2:22" ht="20.100000000000001" customHeight="1" x14ac:dyDescent="0.35">
      <c r="B29" s="12" t="s">
        <v>323</v>
      </c>
      <c r="C29" s="3"/>
      <c r="D29" s="3"/>
      <c r="E29" s="3"/>
      <c r="F29" s="3"/>
      <c r="G29" s="3"/>
      <c r="H29" s="3"/>
      <c r="I29" s="3"/>
      <c r="J29" s="14"/>
      <c r="K29" s="3"/>
      <c r="L29" s="3"/>
      <c r="M29" s="3"/>
      <c r="N29" s="3"/>
      <c r="O29" s="3"/>
      <c r="P29" s="3"/>
      <c r="Q29" s="3"/>
      <c r="R29" s="3"/>
      <c r="S29" s="3"/>
      <c r="T29" s="2"/>
      <c r="U29" s="3"/>
      <c r="V29" s="14"/>
    </row>
    <row r="30" spans="2:22" ht="20.100000000000001" customHeight="1" x14ac:dyDescent="0.35">
      <c r="B30" s="15" t="s">
        <v>324</v>
      </c>
      <c r="C30" s="3">
        <v>26</v>
      </c>
      <c r="D30" s="3">
        <v>34</v>
      </c>
      <c r="E30" s="3">
        <v>13</v>
      </c>
      <c r="F30" s="3">
        <v>7</v>
      </c>
      <c r="G30" s="3">
        <v>20</v>
      </c>
      <c r="H30" s="3"/>
      <c r="I30" s="3">
        <f t="shared" si="0"/>
        <v>100</v>
      </c>
      <c r="J30" s="14">
        <f t="shared" si="1"/>
        <v>2.3596035865974514</v>
      </c>
      <c r="K30" s="3"/>
      <c r="L30" s="3">
        <v>31</v>
      </c>
      <c r="M30" s="3">
        <v>62</v>
      </c>
      <c r="N30" s="3">
        <v>55</v>
      </c>
      <c r="O30" s="3">
        <v>76</v>
      </c>
      <c r="P30" s="3">
        <v>16</v>
      </c>
      <c r="Q30" s="3">
        <v>48</v>
      </c>
      <c r="R30" s="3">
        <v>2</v>
      </c>
      <c r="S30" s="3">
        <v>45</v>
      </c>
      <c r="T30" s="2"/>
      <c r="U30" s="3">
        <f t="shared" si="2"/>
        <v>335</v>
      </c>
      <c r="V30" s="14">
        <f t="shared" si="3"/>
        <v>4.8097631012203879</v>
      </c>
    </row>
    <row r="31" spans="2:22" ht="20.100000000000001" customHeight="1" x14ac:dyDescent="0.35">
      <c r="B31" s="13" t="s">
        <v>325</v>
      </c>
      <c r="C31" s="3">
        <v>3</v>
      </c>
      <c r="D31" s="3"/>
      <c r="E31" s="3"/>
      <c r="F31" s="3"/>
      <c r="G31" s="3"/>
      <c r="H31" s="3"/>
      <c r="I31" s="3">
        <f t="shared" si="0"/>
        <v>3</v>
      </c>
      <c r="J31" s="14">
        <f t="shared" si="1"/>
        <v>7.0788107597923561E-2</v>
      </c>
      <c r="K31" s="3"/>
      <c r="L31" s="3"/>
      <c r="M31" s="3"/>
      <c r="N31" s="3"/>
      <c r="O31" s="3"/>
      <c r="P31" s="3"/>
      <c r="Q31" s="3"/>
      <c r="R31" s="3"/>
      <c r="S31" s="3"/>
      <c r="T31" s="2"/>
      <c r="U31" s="3">
        <f t="shared" si="2"/>
        <v>0</v>
      </c>
      <c r="V31" s="14">
        <f t="shared" si="3"/>
        <v>0</v>
      </c>
    </row>
    <row r="32" spans="2:22" ht="20.100000000000001" customHeight="1" x14ac:dyDescent="0.35">
      <c r="B32" s="13" t="s">
        <v>326</v>
      </c>
      <c r="C32" s="3">
        <v>2</v>
      </c>
      <c r="D32" s="3">
        <v>2</v>
      </c>
      <c r="E32" s="3"/>
      <c r="F32" s="3">
        <v>4</v>
      </c>
      <c r="G32" s="3">
        <v>3</v>
      </c>
      <c r="H32" s="3"/>
      <c r="I32" s="3">
        <f t="shared" si="0"/>
        <v>11</v>
      </c>
      <c r="J32" s="14">
        <f t="shared" si="1"/>
        <v>0.25955639452571966</v>
      </c>
      <c r="K32" s="3"/>
      <c r="L32" s="3"/>
      <c r="M32" s="3">
        <v>2</v>
      </c>
      <c r="N32" s="3">
        <v>5</v>
      </c>
      <c r="O32" s="3">
        <v>2</v>
      </c>
      <c r="P32" s="3"/>
      <c r="Q32" s="3">
        <v>1</v>
      </c>
      <c r="R32" s="3"/>
      <c r="S32" s="3">
        <v>1</v>
      </c>
      <c r="T32" s="2"/>
      <c r="U32" s="3">
        <f t="shared" si="2"/>
        <v>11</v>
      </c>
      <c r="V32" s="14">
        <f t="shared" si="3"/>
        <v>0.15793251974156497</v>
      </c>
    </row>
    <row r="33" spans="2:22" ht="20.100000000000001" customHeight="1" x14ac:dyDescent="0.35">
      <c r="B33" s="13" t="s">
        <v>293</v>
      </c>
      <c r="C33" s="3">
        <v>3</v>
      </c>
      <c r="D33" s="3">
        <v>2</v>
      </c>
      <c r="E33" s="3">
        <v>4</v>
      </c>
      <c r="F33" s="3"/>
      <c r="G33" s="3"/>
      <c r="H33" s="3"/>
      <c r="I33" s="3">
        <f t="shared" si="0"/>
        <v>9</v>
      </c>
      <c r="J33" s="14">
        <f t="shared" si="1"/>
        <v>0.21236432279377065</v>
      </c>
      <c r="K33" s="3"/>
      <c r="L33" s="3"/>
      <c r="M33" s="3">
        <v>1</v>
      </c>
      <c r="N33" s="3">
        <v>19</v>
      </c>
      <c r="O33" s="3">
        <v>30</v>
      </c>
      <c r="P33" s="3">
        <v>120</v>
      </c>
      <c r="Q33" s="3">
        <v>1</v>
      </c>
      <c r="R33" s="3">
        <v>3</v>
      </c>
      <c r="S33" s="3">
        <v>2</v>
      </c>
      <c r="T33" s="2"/>
      <c r="U33" s="3">
        <f t="shared" si="2"/>
        <v>176</v>
      </c>
      <c r="V33" s="14">
        <f t="shared" si="3"/>
        <v>2.5269203158650395</v>
      </c>
    </row>
    <row r="34" spans="2:22" ht="20.100000000000001" customHeight="1" x14ac:dyDescent="0.35">
      <c r="B34" s="13" t="s">
        <v>327</v>
      </c>
      <c r="C34" s="3"/>
      <c r="D34" s="3"/>
      <c r="E34" s="3"/>
      <c r="F34" s="3"/>
      <c r="G34" s="3"/>
      <c r="H34" s="3"/>
      <c r="I34" s="3">
        <f t="shared" si="0"/>
        <v>0</v>
      </c>
      <c r="J34" s="14">
        <f t="shared" si="1"/>
        <v>0</v>
      </c>
      <c r="K34" s="3"/>
      <c r="L34" s="3"/>
      <c r="M34" s="3">
        <v>1</v>
      </c>
      <c r="N34" s="3"/>
      <c r="O34" s="3"/>
      <c r="P34" s="3"/>
      <c r="Q34" s="3"/>
      <c r="R34" s="3"/>
      <c r="S34" s="3"/>
      <c r="T34" s="2"/>
      <c r="U34" s="3">
        <f t="shared" si="2"/>
        <v>1</v>
      </c>
      <c r="V34" s="14">
        <f t="shared" si="3"/>
        <v>1.4357501794687725E-2</v>
      </c>
    </row>
    <row r="35" spans="2:22" ht="20.100000000000001" customHeight="1" x14ac:dyDescent="0.35">
      <c r="B35" s="15" t="s">
        <v>328</v>
      </c>
      <c r="C35" s="3"/>
      <c r="D35" s="3"/>
      <c r="E35" s="3"/>
      <c r="F35" s="3"/>
      <c r="G35" s="3"/>
      <c r="H35" s="3"/>
      <c r="I35" s="3">
        <f t="shared" si="0"/>
        <v>0</v>
      </c>
      <c r="J35" s="14">
        <f t="shared" si="1"/>
        <v>0</v>
      </c>
      <c r="K35" s="3"/>
      <c r="L35" s="3">
        <v>1</v>
      </c>
      <c r="M35" s="3"/>
      <c r="N35" s="3"/>
      <c r="O35" s="3"/>
      <c r="P35" s="3"/>
      <c r="Q35" s="3"/>
      <c r="R35" s="3"/>
      <c r="S35" s="3"/>
      <c r="T35" s="2"/>
      <c r="U35" s="3">
        <f t="shared" si="2"/>
        <v>1</v>
      </c>
      <c r="V35" s="14">
        <f t="shared" si="3"/>
        <v>1.4357501794687725E-2</v>
      </c>
    </row>
    <row r="36" spans="2:22" ht="20.100000000000001" customHeight="1" x14ac:dyDescent="0.35">
      <c r="B36" s="13" t="s">
        <v>329</v>
      </c>
      <c r="C36" s="3"/>
      <c r="D36" s="3">
        <v>1</v>
      </c>
      <c r="E36" s="3"/>
      <c r="F36" s="3"/>
      <c r="G36" s="3"/>
      <c r="H36" s="3"/>
      <c r="I36" s="3">
        <f t="shared" si="0"/>
        <v>1</v>
      </c>
      <c r="J36" s="14">
        <f t="shared" si="1"/>
        <v>2.3596035865974516E-2</v>
      </c>
      <c r="K36" s="3"/>
      <c r="L36" s="3"/>
      <c r="M36" s="3">
        <v>1</v>
      </c>
      <c r="N36" s="3">
        <v>3</v>
      </c>
      <c r="O36" s="3"/>
      <c r="P36" s="3"/>
      <c r="Q36" s="3"/>
      <c r="R36" s="3"/>
      <c r="S36" s="3"/>
      <c r="T36" s="2"/>
      <c r="U36" s="3">
        <f t="shared" si="2"/>
        <v>4</v>
      </c>
      <c r="V36" s="14">
        <f t="shared" si="3"/>
        <v>5.7430007178750901E-2</v>
      </c>
    </row>
    <row r="37" spans="2:22" ht="20.100000000000001" customHeight="1" x14ac:dyDescent="0.35">
      <c r="B37" s="15" t="s">
        <v>330</v>
      </c>
      <c r="C37" s="3"/>
      <c r="D37" s="3"/>
      <c r="E37" s="3">
        <v>1</v>
      </c>
      <c r="F37" s="3"/>
      <c r="G37" s="3"/>
      <c r="H37" s="3"/>
      <c r="I37" s="3">
        <f t="shared" si="0"/>
        <v>1</v>
      </c>
      <c r="J37" s="14">
        <f t="shared" si="1"/>
        <v>2.3596035865974516E-2</v>
      </c>
      <c r="K37" s="3"/>
      <c r="L37" s="3"/>
      <c r="M37" s="3"/>
      <c r="N37" s="3"/>
      <c r="O37" s="3"/>
      <c r="P37" s="3"/>
      <c r="Q37" s="3"/>
      <c r="R37" s="3"/>
      <c r="S37" s="3"/>
      <c r="T37" s="2"/>
      <c r="U37" s="3">
        <f t="shared" si="2"/>
        <v>0</v>
      </c>
      <c r="V37" s="14">
        <f t="shared" si="3"/>
        <v>0</v>
      </c>
    </row>
    <row r="38" spans="2:22" ht="20.100000000000001" customHeight="1" x14ac:dyDescent="0.35">
      <c r="B38" s="13" t="s">
        <v>297</v>
      </c>
      <c r="C38" s="3"/>
      <c r="D38" s="3"/>
      <c r="E38" s="3"/>
      <c r="F38" s="3">
        <v>1</v>
      </c>
      <c r="G38" s="3">
        <v>25</v>
      </c>
      <c r="H38" s="3"/>
      <c r="I38" s="3">
        <f t="shared" si="0"/>
        <v>26</v>
      </c>
      <c r="J38" s="14">
        <f t="shared" si="1"/>
        <v>0.61349693251533743</v>
      </c>
      <c r="K38" s="3"/>
      <c r="L38" s="3"/>
      <c r="M38" s="3">
        <v>43</v>
      </c>
      <c r="N38" s="3">
        <v>414</v>
      </c>
      <c r="O38" s="3">
        <v>46</v>
      </c>
      <c r="P38" s="3">
        <v>4</v>
      </c>
      <c r="Q38" s="3">
        <v>8</v>
      </c>
      <c r="R38" s="3"/>
      <c r="S38" s="3">
        <v>2</v>
      </c>
      <c r="T38" s="2"/>
      <c r="U38" s="3">
        <f t="shared" si="2"/>
        <v>517</v>
      </c>
      <c r="V38" s="14">
        <f t="shared" si="3"/>
        <v>7.4228284278535535</v>
      </c>
    </row>
    <row r="39" spans="2:22" ht="20.100000000000001" customHeight="1" x14ac:dyDescent="0.35">
      <c r="B39" s="12" t="s">
        <v>331</v>
      </c>
      <c r="C39" s="3"/>
      <c r="D39" s="3"/>
      <c r="E39" s="3"/>
      <c r="F39" s="3"/>
      <c r="G39" s="3"/>
      <c r="H39" s="3"/>
      <c r="I39" s="3"/>
      <c r="J39" s="14"/>
      <c r="K39" s="3"/>
      <c r="L39" s="3"/>
      <c r="M39" s="3"/>
      <c r="N39" s="3"/>
      <c r="O39" s="3"/>
      <c r="P39" s="3"/>
      <c r="Q39" s="3"/>
      <c r="R39" s="3"/>
      <c r="S39" s="3"/>
      <c r="T39" s="2"/>
      <c r="U39" s="3"/>
      <c r="V39" s="14"/>
    </row>
    <row r="40" spans="2:22" ht="20.100000000000001" customHeight="1" x14ac:dyDescent="0.35">
      <c r="B40" s="13" t="s">
        <v>332</v>
      </c>
      <c r="C40" s="3"/>
      <c r="D40" s="3"/>
      <c r="E40" s="3">
        <v>3</v>
      </c>
      <c r="F40" s="3">
        <v>5</v>
      </c>
      <c r="G40" s="3">
        <v>7</v>
      </c>
      <c r="H40" s="3"/>
      <c r="I40" s="3">
        <f t="shared" si="0"/>
        <v>15</v>
      </c>
      <c r="J40" s="14">
        <f t="shared" si="1"/>
        <v>0.35394053798961772</v>
      </c>
      <c r="K40" s="3"/>
      <c r="L40" s="3">
        <v>4</v>
      </c>
      <c r="M40" s="3">
        <v>4</v>
      </c>
      <c r="N40" s="3">
        <v>29</v>
      </c>
      <c r="O40" s="3">
        <v>1</v>
      </c>
      <c r="P40" s="3"/>
      <c r="Q40" s="3"/>
      <c r="R40" s="3"/>
      <c r="S40" s="3"/>
      <c r="T40" s="2"/>
      <c r="U40" s="3">
        <f t="shared" si="2"/>
        <v>38</v>
      </c>
      <c r="V40" s="14">
        <f t="shared" si="3"/>
        <v>0.54558506819813346</v>
      </c>
    </row>
    <row r="41" spans="2:22" ht="20.100000000000001" customHeight="1" x14ac:dyDescent="0.35">
      <c r="B41" s="13" t="s">
        <v>333</v>
      </c>
      <c r="C41" s="3"/>
      <c r="D41" s="3"/>
      <c r="E41" s="3"/>
      <c r="F41" s="3"/>
      <c r="G41" s="3"/>
      <c r="H41" s="3"/>
      <c r="I41" s="3">
        <f t="shared" si="0"/>
        <v>0</v>
      </c>
      <c r="J41" s="14">
        <f t="shared" si="1"/>
        <v>0</v>
      </c>
      <c r="K41" s="3"/>
      <c r="L41" s="3"/>
      <c r="M41" s="3"/>
      <c r="N41" s="3">
        <v>1</v>
      </c>
      <c r="O41" s="3"/>
      <c r="P41" s="3"/>
      <c r="Q41" s="3"/>
      <c r="R41" s="3"/>
      <c r="S41" s="3"/>
      <c r="T41" s="2"/>
      <c r="U41" s="3">
        <f t="shared" si="2"/>
        <v>1</v>
      </c>
      <c r="V41" s="14">
        <f t="shared" si="3"/>
        <v>1.4357501794687725E-2</v>
      </c>
    </row>
    <row r="42" spans="2:22" ht="20.100000000000001" customHeight="1" x14ac:dyDescent="0.35">
      <c r="B42" s="13" t="s">
        <v>334</v>
      </c>
      <c r="C42" s="3"/>
      <c r="D42" s="3"/>
      <c r="E42" s="3"/>
      <c r="F42" s="3"/>
      <c r="G42" s="3"/>
      <c r="H42" s="3"/>
      <c r="I42" s="3">
        <f t="shared" si="0"/>
        <v>0</v>
      </c>
      <c r="J42" s="14">
        <f t="shared" si="1"/>
        <v>0</v>
      </c>
      <c r="K42" s="3"/>
      <c r="L42" s="3">
        <v>7</v>
      </c>
      <c r="M42" s="3"/>
      <c r="N42" s="3"/>
      <c r="O42" s="3"/>
      <c r="P42" s="3"/>
      <c r="Q42" s="3"/>
      <c r="R42" s="3"/>
      <c r="S42" s="3"/>
      <c r="T42" s="2"/>
      <c r="U42" s="3">
        <f t="shared" si="2"/>
        <v>7</v>
      </c>
      <c r="V42" s="14">
        <f t="shared" si="3"/>
        <v>0.10050251256281408</v>
      </c>
    </row>
    <row r="43" spans="2:22" ht="20.100000000000001" customHeight="1" x14ac:dyDescent="0.35">
      <c r="B43" s="13" t="s">
        <v>335</v>
      </c>
      <c r="C43" s="3">
        <v>1</v>
      </c>
      <c r="D43" s="3"/>
      <c r="E43" s="3"/>
      <c r="F43" s="3"/>
      <c r="G43" s="3"/>
      <c r="H43" s="3"/>
      <c r="I43" s="3">
        <f t="shared" si="0"/>
        <v>1</v>
      </c>
      <c r="J43" s="14">
        <f t="shared" si="1"/>
        <v>2.3596035865974516E-2</v>
      </c>
      <c r="K43" s="3"/>
      <c r="L43" s="3"/>
      <c r="M43" s="3"/>
      <c r="N43" s="3"/>
      <c r="O43" s="3"/>
      <c r="P43" s="3"/>
      <c r="Q43" s="3"/>
      <c r="R43" s="3"/>
      <c r="S43" s="3"/>
      <c r="T43" s="2"/>
      <c r="U43" s="3">
        <f t="shared" si="2"/>
        <v>0</v>
      </c>
      <c r="V43" s="14">
        <f t="shared" si="3"/>
        <v>0</v>
      </c>
    </row>
    <row r="44" spans="2:22" ht="20.100000000000001" customHeight="1" x14ac:dyDescent="0.35">
      <c r="B44" s="15" t="s">
        <v>336</v>
      </c>
      <c r="C44" s="3">
        <v>48</v>
      </c>
      <c r="D44" s="3"/>
      <c r="E44" s="3"/>
      <c r="F44" s="3"/>
      <c r="G44" s="3"/>
      <c r="H44" s="3"/>
      <c r="I44" s="3">
        <f t="shared" si="0"/>
        <v>48</v>
      </c>
      <c r="J44" s="14">
        <f t="shared" si="1"/>
        <v>1.132609721566777</v>
      </c>
      <c r="K44" s="3"/>
      <c r="L44" s="3"/>
      <c r="M44" s="3"/>
      <c r="N44" s="3"/>
      <c r="O44" s="3">
        <v>1</v>
      </c>
      <c r="P44" s="3">
        <v>1</v>
      </c>
      <c r="Q44" s="3"/>
      <c r="R44" s="3"/>
      <c r="S44" s="3"/>
      <c r="T44" s="2"/>
      <c r="U44" s="3">
        <f t="shared" si="2"/>
        <v>2</v>
      </c>
      <c r="V44" s="14">
        <f t="shared" si="3"/>
        <v>2.8715003589375451E-2</v>
      </c>
    </row>
    <row r="45" spans="2:22" ht="20.100000000000001" customHeight="1" x14ac:dyDescent="0.35">
      <c r="B45" s="15" t="s">
        <v>337</v>
      </c>
      <c r="C45" s="3">
        <v>1</v>
      </c>
      <c r="D45" s="3"/>
      <c r="E45" s="3">
        <v>7</v>
      </c>
      <c r="F45" s="3">
        <v>2</v>
      </c>
      <c r="G45" s="3">
        <v>1</v>
      </c>
      <c r="H45" s="3"/>
      <c r="I45" s="3">
        <f t="shared" si="0"/>
        <v>11</v>
      </c>
      <c r="J45" s="14">
        <f t="shared" si="1"/>
        <v>0.25955639452571966</v>
      </c>
      <c r="K45" s="3"/>
      <c r="L45" s="3">
        <v>1</v>
      </c>
      <c r="M45" s="3"/>
      <c r="N45" s="3"/>
      <c r="O45" s="3">
        <v>4</v>
      </c>
      <c r="P45" s="3"/>
      <c r="Q45" s="3"/>
      <c r="R45" s="3"/>
      <c r="S45" s="3"/>
      <c r="T45" s="2"/>
      <c r="U45" s="3">
        <f t="shared" si="2"/>
        <v>5</v>
      </c>
      <c r="V45" s="14">
        <f t="shared" si="3"/>
        <v>7.1787508973438621E-2</v>
      </c>
    </row>
    <row r="46" spans="2:22" ht="20.100000000000001" customHeight="1" x14ac:dyDescent="0.35">
      <c r="B46" s="15" t="s">
        <v>338</v>
      </c>
      <c r="C46" s="3"/>
      <c r="D46" s="3"/>
      <c r="E46" s="3"/>
      <c r="F46" s="3"/>
      <c r="G46" s="3"/>
      <c r="H46" s="3"/>
      <c r="I46" s="3">
        <f t="shared" si="0"/>
        <v>0</v>
      </c>
      <c r="J46" s="14">
        <f t="shared" si="1"/>
        <v>0</v>
      </c>
      <c r="K46" s="3"/>
      <c r="L46" s="3"/>
      <c r="M46" s="3"/>
      <c r="N46" s="3"/>
      <c r="O46" s="3">
        <v>1</v>
      </c>
      <c r="P46" s="3">
        <v>5</v>
      </c>
      <c r="Q46" s="3"/>
      <c r="R46" s="3">
        <v>14</v>
      </c>
      <c r="S46" s="3"/>
      <c r="T46" s="2"/>
      <c r="U46" s="3">
        <f t="shared" si="2"/>
        <v>20</v>
      </c>
      <c r="V46" s="14">
        <f t="shared" si="3"/>
        <v>0.28715003589375449</v>
      </c>
    </row>
    <row r="47" spans="2:22" ht="20.100000000000001" customHeight="1" x14ac:dyDescent="0.35">
      <c r="B47" s="15" t="s">
        <v>339</v>
      </c>
      <c r="C47" s="3"/>
      <c r="D47" s="3"/>
      <c r="E47" s="3">
        <v>1</v>
      </c>
      <c r="F47" s="3"/>
      <c r="G47" s="3"/>
      <c r="H47" s="3"/>
      <c r="I47" s="3">
        <f t="shared" si="0"/>
        <v>1</v>
      </c>
      <c r="J47" s="14">
        <f t="shared" si="1"/>
        <v>2.3596035865974516E-2</v>
      </c>
      <c r="K47" s="3"/>
      <c r="L47" s="3"/>
      <c r="M47" s="3"/>
      <c r="N47" s="3"/>
      <c r="O47" s="3"/>
      <c r="P47" s="3"/>
      <c r="Q47" s="3"/>
      <c r="R47" s="3"/>
      <c r="S47" s="3"/>
      <c r="T47" s="2"/>
      <c r="U47" s="3">
        <f t="shared" si="2"/>
        <v>0</v>
      </c>
      <c r="V47" s="14">
        <f t="shared" si="3"/>
        <v>0</v>
      </c>
    </row>
    <row r="48" spans="2:22" ht="20.100000000000001" customHeight="1" x14ac:dyDescent="0.35">
      <c r="B48" s="13" t="s">
        <v>340</v>
      </c>
      <c r="C48" s="3"/>
      <c r="D48" s="3">
        <v>1</v>
      </c>
      <c r="E48" s="3"/>
      <c r="F48" s="3"/>
      <c r="G48" s="3">
        <v>4</v>
      </c>
      <c r="H48" s="3"/>
      <c r="I48" s="3">
        <f t="shared" si="0"/>
        <v>5</v>
      </c>
      <c r="J48" s="14">
        <f t="shared" si="1"/>
        <v>0.11798017932987258</v>
      </c>
      <c r="K48" s="3"/>
      <c r="L48" s="3"/>
      <c r="M48" s="3"/>
      <c r="N48" s="3"/>
      <c r="O48" s="3">
        <v>1</v>
      </c>
      <c r="P48" s="3"/>
      <c r="Q48" s="3"/>
      <c r="R48" s="3"/>
      <c r="S48" s="3"/>
      <c r="T48" s="2"/>
      <c r="U48" s="3">
        <f t="shared" si="2"/>
        <v>1</v>
      </c>
      <c r="V48" s="14">
        <f t="shared" si="3"/>
        <v>1.4357501794687725E-2</v>
      </c>
    </row>
    <row r="49" spans="2:22" ht="20.100000000000001" customHeight="1" x14ac:dyDescent="0.35">
      <c r="B49" s="15" t="s">
        <v>294</v>
      </c>
      <c r="C49" s="3"/>
      <c r="D49" s="3"/>
      <c r="E49" s="3"/>
      <c r="F49" s="3"/>
      <c r="G49" s="3">
        <v>1</v>
      </c>
      <c r="H49" s="3"/>
      <c r="I49" s="3">
        <f t="shared" si="0"/>
        <v>1</v>
      </c>
      <c r="J49" s="14">
        <f t="shared" si="1"/>
        <v>2.3596035865974516E-2</v>
      </c>
      <c r="K49" s="3"/>
      <c r="L49" s="3">
        <v>1</v>
      </c>
      <c r="M49" s="3"/>
      <c r="N49" s="3"/>
      <c r="O49" s="3"/>
      <c r="P49" s="3"/>
      <c r="Q49" s="3"/>
      <c r="R49" s="3"/>
      <c r="S49" s="3"/>
      <c r="T49" s="2"/>
      <c r="U49" s="3">
        <f t="shared" si="2"/>
        <v>1</v>
      </c>
      <c r="V49" s="14">
        <f t="shared" si="3"/>
        <v>1.4357501794687725E-2</v>
      </c>
    </row>
    <row r="50" spans="2:22" ht="20.100000000000001" customHeight="1" x14ac:dyDescent="0.35">
      <c r="B50" s="13" t="s">
        <v>341</v>
      </c>
      <c r="C50" s="3"/>
      <c r="D50" s="3"/>
      <c r="E50" s="3">
        <v>1</v>
      </c>
      <c r="F50" s="3">
        <v>1</v>
      </c>
      <c r="G50" s="3"/>
      <c r="H50" s="3"/>
      <c r="I50" s="3">
        <f t="shared" si="0"/>
        <v>2</v>
      </c>
      <c r="J50" s="14">
        <f t="shared" si="1"/>
        <v>4.7192071731949031E-2</v>
      </c>
      <c r="K50" s="3"/>
      <c r="L50" s="3"/>
      <c r="M50" s="3"/>
      <c r="N50" s="3"/>
      <c r="O50" s="3"/>
      <c r="P50" s="3"/>
      <c r="Q50" s="3">
        <v>4</v>
      </c>
      <c r="R50" s="3"/>
      <c r="S50" s="3"/>
      <c r="T50" s="2"/>
      <c r="U50" s="3">
        <f t="shared" si="2"/>
        <v>4</v>
      </c>
      <c r="V50" s="14">
        <f t="shared" si="3"/>
        <v>5.7430007178750901E-2</v>
      </c>
    </row>
    <row r="51" spans="2:22" ht="20.100000000000001" customHeight="1" x14ac:dyDescent="0.35">
      <c r="B51" s="13" t="s">
        <v>342</v>
      </c>
      <c r="C51" s="3"/>
      <c r="D51" s="3">
        <v>1</v>
      </c>
      <c r="E51" s="3"/>
      <c r="F51" s="3"/>
      <c r="G51" s="3"/>
      <c r="H51" s="3"/>
      <c r="I51" s="3">
        <f t="shared" si="0"/>
        <v>1</v>
      </c>
      <c r="J51" s="14">
        <f t="shared" si="1"/>
        <v>2.3596035865974516E-2</v>
      </c>
      <c r="K51" s="3"/>
      <c r="L51" s="3"/>
      <c r="M51" s="3"/>
      <c r="N51" s="3"/>
      <c r="O51" s="3">
        <v>3</v>
      </c>
      <c r="P51" s="3"/>
      <c r="Q51" s="3">
        <v>1</v>
      </c>
      <c r="R51" s="3">
        <v>22</v>
      </c>
      <c r="S51" s="3"/>
      <c r="T51" s="2"/>
      <c r="U51" s="3">
        <f t="shared" si="2"/>
        <v>26</v>
      </c>
      <c r="V51" s="14">
        <f t="shared" si="3"/>
        <v>0.37329504666188085</v>
      </c>
    </row>
    <row r="52" spans="2:22" ht="20.100000000000001" customHeight="1" x14ac:dyDescent="0.35">
      <c r="B52" s="13" t="s">
        <v>295</v>
      </c>
      <c r="C52" s="3">
        <v>2</v>
      </c>
      <c r="D52" s="3">
        <v>57</v>
      </c>
      <c r="E52" s="3">
        <v>505</v>
      </c>
      <c r="F52" s="3">
        <v>48</v>
      </c>
      <c r="G52" s="3">
        <v>13</v>
      </c>
      <c r="H52" s="3"/>
      <c r="I52" s="3">
        <f t="shared" si="0"/>
        <v>625</v>
      </c>
      <c r="J52" s="14">
        <f t="shared" si="1"/>
        <v>14.747522416234075</v>
      </c>
      <c r="K52" s="3"/>
      <c r="L52" s="3">
        <v>64</v>
      </c>
      <c r="M52" s="3">
        <v>109</v>
      </c>
      <c r="N52" s="3">
        <v>471</v>
      </c>
      <c r="O52" s="3">
        <v>137</v>
      </c>
      <c r="P52" s="3">
        <v>1458</v>
      </c>
      <c r="Q52" s="3">
        <v>93</v>
      </c>
      <c r="R52" s="3">
        <v>160</v>
      </c>
      <c r="S52" s="3">
        <v>147</v>
      </c>
      <c r="T52" s="2"/>
      <c r="U52" s="3">
        <f t="shared" si="2"/>
        <v>2639</v>
      </c>
      <c r="V52" s="14">
        <f t="shared" si="3"/>
        <v>37.889447236180906</v>
      </c>
    </row>
    <row r="53" spans="2:22" ht="20.100000000000001" customHeight="1" x14ac:dyDescent="0.35">
      <c r="B53" s="2"/>
      <c r="C53" s="3"/>
      <c r="D53" s="3"/>
      <c r="E53" s="3"/>
      <c r="F53" s="3"/>
      <c r="G53" s="3"/>
      <c r="H53" s="3"/>
      <c r="I53" s="3"/>
      <c r="J53" s="14"/>
      <c r="K53" s="3"/>
      <c r="L53" s="3"/>
      <c r="M53" s="3"/>
      <c r="N53" s="3"/>
      <c r="O53" s="3"/>
      <c r="P53" s="3"/>
      <c r="Q53" s="3"/>
      <c r="R53" s="3"/>
      <c r="S53" s="3"/>
      <c r="T53" s="2"/>
      <c r="U53" s="3"/>
      <c r="V53" s="14"/>
    </row>
    <row r="54" spans="2:22" ht="20.100000000000001" customHeight="1" x14ac:dyDescent="0.35">
      <c r="B54" s="16" t="s">
        <v>343</v>
      </c>
      <c r="C54" s="3">
        <f>SUM(C5:C52)</f>
        <v>508</v>
      </c>
      <c r="D54" s="3">
        <f>SUM(D5:D52)</f>
        <v>591</v>
      </c>
      <c r="E54" s="3">
        <f>SUM(E5:E52)</f>
        <v>798</v>
      </c>
      <c r="F54" s="3">
        <f>SUM(F5:F52)</f>
        <v>1267</v>
      </c>
      <c r="G54" s="3">
        <f>SUM(G5:G52)</f>
        <v>1074</v>
      </c>
      <c r="H54" s="3"/>
      <c r="I54" s="3">
        <f t="shared" si="0"/>
        <v>4238</v>
      </c>
      <c r="J54" s="14">
        <f t="shared" si="1"/>
        <v>100</v>
      </c>
      <c r="K54" s="3"/>
      <c r="L54" s="3">
        <f t="shared" ref="L54:S54" si="4">SUM(L5:L52)</f>
        <v>801</v>
      </c>
      <c r="M54" s="3">
        <f t="shared" si="4"/>
        <v>1492</v>
      </c>
      <c r="N54" s="3">
        <f t="shared" si="4"/>
        <v>1243</v>
      </c>
      <c r="O54" s="3">
        <f t="shared" si="4"/>
        <v>794</v>
      </c>
      <c r="P54" s="3">
        <f t="shared" si="4"/>
        <v>1728</v>
      </c>
      <c r="Q54" s="3">
        <f t="shared" si="4"/>
        <v>257</v>
      </c>
      <c r="R54" s="3">
        <f t="shared" si="4"/>
        <v>341</v>
      </c>
      <c r="S54" s="3">
        <f t="shared" si="4"/>
        <v>309</v>
      </c>
      <c r="T54" s="2"/>
      <c r="U54" s="3">
        <f t="shared" si="2"/>
        <v>6965</v>
      </c>
      <c r="V54" s="14">
        <f t="shared" si="3"/>
        <v>100</v>
      </c>
    </row>
    <row r="55" spans="2:22" ht="20.100000000000001" customHeight="1" x14ac:dyDescent="0.3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2:22" ht="20.100000000000001" customHeight="1" x14ac:dyDescent="0.35">
      <c r="B56" s="7" t="s">
        <v>344</v>
      </c>
      <c r="C56" s="9">
        <f>COUNT(C7:C52)</f>
        <v>19</v>
      </c>
      <c r="D56" s="9">
        <f>COUNT(D7:D52)</f>
        <v>15</v>
      </c>
      <c r="E56" s="9">
        <f>COUNT(E7:E52)</f>
        <v>12</v>
      </c>
      <c r="F56" s="9">
        <f>COUNT(F7:F52)</f>
        <v>13</v>
      </c>
      <c r="G56" s="9">
        <f>COUNT(G7:G52)</f>
        <v>16</v>
      </c>
      <c r="H56" s="9"/>
      <c r="I56" s="9">
        <v>30</v>
      </c>
      <c r="J56" s="9"/>
      <c r="K56" s="9"/>
      <c r="L56" s="9">
        <f t="shared" ref="L56:S56" si="5">COUNT(L7:L52)</f>
        <v>14</v>
      </c>
      <c r="M56" s="9">
        <f t="shared" si="5"/>
        <v>16</v>
      </c>
      <c r="N56" s="9">
        <f t="shared" si="5"/>
        <v>18</v>
      </c>
      <c r="O56" s="9">
        <f t="shared" si="5"/>
        <v>19</v>
      </c>
      <c r="P56" s="9">
        <f t="shared" si="5"/>
        <v>12</v>
      </c>
      <c r="Q56" s="9">
        <f t="shared" si="5"/>
        <v>14</v>
      </c>
      <c r="R56" s="9">
        <f t="shared" si="5"/>
        <v>10</v>
      </c>
      <c r="S56" s="9">
        <f t="shared" si="5"/>
        <v>10</v>
      </c>
      <c r="T56" s="8"/>
      <c r="U56" s="9">
        <v>34</v>
      </c>
      <c r="V56" s="8"/>
    </row>
  </sheetData>
  <mergeCells count="2">
    <mergeCell ref="C3:G3"/>
    <mergeCell ref="L3:S3"/>
  </mergeCells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S1</vt:lpstr>
      <vt:lpstr>Table S2</vt:lpstr>
      <vt:lpstr>Table 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Mundahl, Neal</dc:creator>
  <cp:lastModifiedBy>April Jiang</cp:lastModifiedBy>
  <cp:lastPrinted>2025-11-20T20:49:19Z</cp:lastPrinted>
  <dcterms:created xsi:type="dcterms:W3CDTF">2025-11-20T17:36:04Z</dcterms:created>
  <dcterms:modified xsi:type="dcterms:W3CDTF">2026-05-26T02:51:31Z</dcterms:modified>
</cp:coreProperties>
</file>